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_CenkrosData\Export\"/>
    </mc:Choice>
  </mc:AlternateContent>
  <bookViews>
    <workbookView xWindow="0" yWindow="0" windowWidth="0" windowHeight="0"/>
  </bookViews>
  <sheets>
    <sheet name="Rekapitulácia stavby" sheetId="1" r:id="rId1"/>
    <sheet name="O-01 - Amfiteáter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'O-01 - Amfiteáter'!$C$130:$K$189</definedName>
    <definedName name="_xlnm.Print_Area" localSheetId="1">'O-01 - Amfiteáter'!$C$4:$J$76,'O-01 - Amfiteáter'!$C$118:$J$189</definedName>
    <definedName name="_xlnm.Print_Titles" localSheetId="1">'O-01 - Amfiteáter'!$130:$130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3"/>
  <c r="BH183"/>
  <c r="BG183"/>
  <c r="BE183"/>
  <c r="T183"/>
  <c r="T182"/>
  <c r="R183"/>
  <c r="R182"/>
  <c r="P183"/>
  <c r="P182"/>
  <c r="BI181"/>
  <c r="BH181"/>
  <c r="BG181"/>
  <c r="BE181"/>
  <c r="T181"/>
  <c r="T180"/>
  <c r="R181"/>
  <c r="R180"/>
  <c r="P181"/>
  <c r="P180"/>
  <c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T171"/>
  <c r="R172"/>
  <c r="R171"/>
  <c r="P172"/>
  <c r="P171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F127"/>
  <c r="F125"/>
  <c r="E123"/>
  <c r="J92"/>
  <c r="F91"/>
  <c r="F89"/>
  <c r="E87"/>
  <c r="J21"/>
  <c r="E21"/>
  <c r="J127"/>
  <c r="J20"/>
  <c r="J18"/>
  <c r="E18"/>
  <c r="F92"/>
  <c r="J17"/>
  <c r="J12"/>
  <c r="J125"/>
  <c r="E7"/>
  <c r="E121"/>
  <c i="1" r="L90"/>
  <c r="AM90"/>
  <c r="AM89"/>
  <c r="L89"/>
  <c r="AM87"/>
  <c r="L87"/>
  <c r="L85"/>
  <c r="L84"/>
  <c i="2" r="BK164"/>
  <c r="J172"/>
  <c r="BK150"/>
  <c r="BK176"/>
  <c r="BK136"/>
  <c r="BK138"/>
  <c r="BK154"/>
  <c i="1" r="AS94"/>
  <c i="2" r="BK157"/>
  <c r="BK147"/>
  <c r="BK167"/>
  <c r="BK189"/>
  <c r="BK149"/>
  <c r="BK161"/>
  <c r="J186"/>
  <c r="J139"/>
  <c r="BK181"/>
  <c r="J137"/>
  <c r="BK134"/>
  <c r="J162"/>
  <c r="BK188"/>
  <c r="J153"/>
  <c r="BK166"/>
  <c r="BK146"/>
  <c r="BK155"/>
  <c r="J181"/>
  <c r="J138"/>
  <c r="J147"/>
  <c r="J176"/>
  <c r="J145"/>
  <c r="BK175"/>
  <c r="J154"/>
  <c r="J135"/>
  <c r="BK170"/>
  <c r="J134"/>
  <c r="J164"/>
  <c r="BK179"/>
  <c r="BK137"/>
  <c r="BK143"/>
  <c r="J163"/>
  <c r="J187"/>
  <c r="BK159"/>
  <c r="J141"/>
  <c r="BK177"/>
  <c r="J155"/>
  <c r="BK145"/>
  <c r="J189"/>
  <c r="J161"/>
  <c r="BK163"/>
  <c r="BK139"/>
  <c r="BK144"/>
  <c r="J166"/>
  <c r="BK183"/>
  <c r="J140"/>
  <c r="J165"/>
  <c r="J150"/>
  <c r="J179"/>
  <c r="BK153"/>
  <c r="J143"/>
  <c r="BK187"/>
  <c r="J146"/>
  <c r="J167"/>
  <c r="BK135"/>
  <c r="BK142"/>
  <c r="J177"/>
  <c r="J183"/>
  <c r="BK162"/>
  <c r="J158"/>
  <c r="J157"/>
  <c r="BK165"/>
  <c r="J142"/>
  <c r="BK172"/>
  <c r="BK152"/>
  <c r="BK186"/>
  <c r="BK158"/>
  <c r="BK141"/>
  <c r="J175"/>
  <c r="J188"/>
  <c r="J159"/>
  <c r="J170"/>
  <c r="J136"/>
  <c r="J144"/>
  <c r="J149"/>
  <c r="J168"/>
  <c r="BK140"/>
  <c r="BK168"/>
  <c r="J152"/>
  <c l="1" r="R133"/>
  <c r="P156"/>
  <c r="T133"/>
  <c r="R160"/>
  <c r="BK160"/>
  <c r="J160"/>
  <c r="J102"/>
  <c r="R148"/>
  <c r="R156"/>
  <c r="BK148"/>
  <c r="J148"/>
  <c r="J99"/>
  <c r="P151"/>
  <c r="BK156"/>
  <c r="J156"/>
  <c r="J101"/>
  <c r="P174"/>
  <c r="P173"/>
  <c r="BK185"/>
  <c r="BK184"/>
  <c r="J184"/>
  <c r="J110"/>
  <c r="P148"/>
  <c r="R151"/>
  <c r="T151"/>
  <c r="T156"/>
  <c r="T174"/>
  <c r="T173"/>
  <c r="R185"/>
  <c r="R184"/>
  <c r="P133"/>
  <c r="P132"/>
  <c r="P131"/>
  <c i="1" r="AU95"/>
  <c i="2" r="BK151"/>
  <c r="J151"/>
  <c r="J100"/>
  <c r="P160"/>
  <c r="BK174"/>
  <c r="J174"/>
  <c r="J106"/>
  <c r="P185"/>
  <c r="P184"/>
  <c r="BK133"/>
  <c r="J133"/>
  <c r="J98"/>
  <c r="T148"/>
  <c r="T160"/>
  <c r="R174"/>
  <c r="R173"/>
  <c r="T185"/>
  <c r="T184"/>
  <c r="BK169"/>
  <c r="J169"/>
  <c r="J103"/>
  <c r="BK180"/>
  <c r="J180"/>
  <c r="J108"/>
  <c r="BK182"/>
  <c r="J182"/>
  <c r="J109"/>
  <c r="BK178"/>
  <c r="J178"/>
  <c r="J107"/>
  <c r="BK171"/>
  <c r="J171"/>
  <c r="J104"/>
  <c r="BF137"/>
  <c r="J91"/>
  <c r="BF138"/>
  <c r="BF139"/>
  <c r="BF142"/>
  <c r="BF146"/>
  <c r="BF159"/>
  <c r="BF162"/>
  <c r="BF163"/>
  <c r="E85"/>
  <c r="BF147"/>
  <c r="F128"/>
  <c r="BF145"/>
  <c r="BF150"/>
  <c r="BF153"/>
  <c r="BF154"/>
  <c r="BF157"/>
  <c r="BF161"/>
  <c r="BF168"/>
  <c r="BF176"/>
  <c r="BF141"/>
  <c r="BF170"/>
  <c r="BF177"/>
  <c r="BF189"/>
  <c r="BF134"/>
  <c r="BF164"/>
  <c r="BF166"/>
  <c r="BF167"/>
  <c r="BF172"/>
  <c r="BF175"/>
  <c r="J89"/>
  <c r="BF152"/>
  <c r="BF187"/>
  <c r="BF135"/>
  <c r="BF136"/>
  <c r="BF140"/>
  <c r="BF143"/>
  <c r="BF144"/>
  <c r="BF149"/>
  <c r="BF155"/>
  <c r="BF158"/>
  <c r="BF165"/>
  <c r="BF179"/>
  <c r="BF181"/>
  <c r="BF183"/>
  <c r="BF186"/>
  <c r="BF188"/>
  <c r="F37"/>
  <c i="1" r="BD95"/>
  <c r="BD94"/>
  <c r="W33"/>
  <c i="2" r="F33"/>
  <c i="1" r="AZ95"/>
  <c r="AZ94"/>
  <c r="W29"/>
  <c i="2" r="F36"/>
  <c i="1" r="BC95"/>
  <c r="BC94"/>
  <c r="W32"/>
  <c r="AU94"/>
  <c i="2" r="F35"/>
  <c i="1" r="BB95"/>
  <c r="BB94"/>
  <c r="AX94"/>
  <c i="2" r="J33"/>
  <c i="1" r="AV95"/>
  <c i="2" l="1" r="T132"/>
  <c r="T131"/>
  <c r="R132"/>
  <c r="R131"/>
  <c r="BK173"/>
  <c r="J173"/>
  <c r="J105"/>
  <c r="BK132"/>
  <c r="BK131"/>
  <c r="J131"/>
  <c r="J185"/>
  <c r="J111"/>
  <c r="J34"/>
  <c i="1" r="AW95"/>
  <c r="AT95"/>
  <c r="AY94"/>
  <c r="AV94"/>
  <c r="AK29"/>
  <c i="2" r="F34"/>
  <c i="1" r="BA95"/>
  <c r="BA94"/>
  <c r="AW94"/>
  <c r="AK30"/>
  <c i="2" r="J30"/>
  <c i="1" r="AG95"/>
  <c r="AG94"/>
  <c r="W31"/>
  <c i="2" l="1" r="J96"/>
  <c r="J132"/>
  <c r="J97"/>
  <c r="J39"/>
  <c i="1" r="AN95"/>
  <c r="AT94"/>
  <c r="W30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<sst xmlns="http://schemas.openxmlformats.org/spreadsheetml/2006/main">
  <si>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</si>
  <si>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</si>
  <si>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</si>
  <si>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</si>
  <si>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{2e99d277-ba34-46a6-8ef5-6c6353e549f3}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</si>
  <si>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</si>
  <si>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</si>
  <si>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</si>
  <si>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</si>
  <si>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</si>
  <si>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</si>
  <si>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</si>
  <si>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</si>
  <si>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S21-EX06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</si>
  <si>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</si>
  <si>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</si>
  <si>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Oddychová zóna Košeca</t>
  </si>
  <si>
    <t>JKSO:</t>
  </si>
  <si>
    <t>KS:</t>
  </si>
  <si>
    <t>Miesto:</t>
  </si>
  <si>
    <t>Košeca</t>
  </si>
  <si>
    <t>Dátum:</t>
  </si>
  <si>
    <t>18. 5. 2021</t>
  </si>
  <si>
    <t>Objednávateľ:</t>
  </si>
  <si>
    <t>IČO:</t>
  </si>
  <si>
    <t>Obec Košeca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</si>
  <si>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</si>
  <si>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</si>
  <si>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</si>
  <si>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</si>
  <si>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</si>
  <si>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</si>
  <si>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</si>
  <si>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RUPALI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</si>
  <si>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</si>
  <si>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</si>
  <si>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</si>
  <si>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</si>
  <si>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</si>
  <si>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</si>
  <si>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</si>
  <si>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</si>
  <si>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</si>
  <si>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</si>
  <si>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</si>
  <si>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</si>
  <si>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</si>
  <si>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</si>
  <si>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</si>
  <si>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</si>
  <si>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</si>
  <si>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</si>
  <si>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</si>
  <si>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</si>
  <si>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</si>
  <si>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</si>
  <si>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</si>
  <si>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</si>
  <si>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</si>
  <si>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</si>
  <si>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</si>
  <si>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</si>
  <si>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</si>
  <si>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</si>
  <si>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</si>
  <si>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</si>
  <si>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</si>
  <si>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</si>
  <si>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</si>
  <si>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</si>
  <si>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</si>
  <si>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</si>
  <si>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</si>
  <si>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</si>
  <si>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</si>
  <si>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</si>
  <si>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</si>
  <si>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</si>
  <si>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</si>
  <si>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</si>
  <si>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O-01</t>
  </si>
  <si>
    <t>Amfiteáter</t>
  </si>
  <si>
    <t>STA</t>
  </si>
  <si>
    <t>1</t>
  </si>
  <si>
    <t>{e306cd9d-8358-492d-8422-25e386c08996}</t>
  </si>
  <si>
    <t>KRYCÍ LIST ROZPOČTU</t>
  </si>
  <si>
    <t>Objekt:</t>
  </si>
  <si>
    <t>O-01 - Amfiteáter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</si>
  <si>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</si>
  <si>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</si>
  <si>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</si>
  <si>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</si>
  <si>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</si>
  <si>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</si>
  <si>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</si>
  <si>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</si>
  <si>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</si>
  <si>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</si>
  <si>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</si>
  <si>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</si>
  <si>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</si>
  <si>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</si>
  <si>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</si>
  <si>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</si>
  <si>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</si>
  <si>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</si>
  <si>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</si>
  <si>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</si>
  <si>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</si>
  <si>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</si>
  <si>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</si>
  <si>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</si>
  <si>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</si>
  <si>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</si>
  <si>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</si>
  <si>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</si>
  <si>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</si>
  <si>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</si>
  <si>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</si>
  <si>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</si>
  <si>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</si>
  <si>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</si>
  <si>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</si>
  <si>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</si>
  <si>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</si>
  <si>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</si>
  <si>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</si>
  <si>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</si>
  <si>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</si>
  <si>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2</t>
  </si>
  <si>
    <t>1090393227</t>
  </si>
  <si>
    <t>122201109.S</t>
  </si>
  <si>
    <t>Odkopávky a prekopávky nezapažené. Príplatok k cenám za lepivosť horniny 3</t>
  </si>
  <si>
    <t>605988505</t>
  </si>
  <si>
    <t>3</t>
  </si>
  <si>
    <t>132201101.S</t>
  </si>
  <si>
    <t>Výkop ryhy do šírky 600 mm v horn.3 do 100 m3</t>
  </si>
  <si>
    <t>378438402</t>
  </si>
  <si>
    <t>132201109.S</t>
  </si>
  <si>
    <t>Príplatok k cene za lepivosť pri hĺbení rýh šírky do 600 mm zapažených i nezapažených s urovnaním dna v hornine 3</t>
  </si>
  <si>
    <t>-1864467675</t>
  </si>
  <si>
    <t>5</t>
  </si>
  <si>
    <t>162201102.S</t>
  </si>
  <si>
    <t>Vodorovné premiestnenie výkopku z horniny 1-4 nad 20-50m</t>
  </si>
  <si>
    <t>1274271042</t>
  </si>
  <si>
    <t>6</t>
  </si>
  <si>
    <t>598061765</t>
  </si>
  <si>
    <t>7</t>
  </si>
  <si>
    <t>167101102.S</t>
  </si>
  <si>
    <t>Nakladanie neuľahnutého výkopku z hornín tr.1-4 nad 100 do 1000 m3</t>
  </si>
  <si>
    <t>559555641</t>
  </si>
  <si>
    <t>8</t>
  </si>
  <si>
    <t>174101002.S</t>
  </si>
  <si>
    <t>Zásyp sypaninou so zhutnením jám, šachiet, rýh, zárezov alebo okolo objektov nad 100 do 1000 m3</t>
  </si>
  <si>
    <t>936298942</t>
  </si>
  <si>
    <t>9</t>
  </si>
  <si>
    <t>174101102.S</t>
  </si>
  <si>
    <t>Zásyp sypaninou v uzavretých priestoroch s urovnaním povrchu zásypu</t>
  </si>
  <si>
    <t>1193210881</t>
  </si>
  <si>
    <t>10</t>
  </si>
  <si>
    <t>180402112.S</t>
  </si>
  <si>
    <t>Založenie trávnika parkového výsevom na svahu nad 1:5 do 1:2</t>
  </si>
  <si>
    <t>m2</t>
  </si>
  <si>
    <t>-1637674892</t>
  </si>
  <si>
    <t>11</t>
  </si>
  <si>
    <t>M</t>
  </si>
  <si>
    <t>005720001400.S</t>
  </si>
  <si>
    <t>Osivá tráv - semená parkovej zmesi</t>
  </si>
  <si>
    <t>kg</t>
  </si>
  <si>
    <t>-1419344430</t>
  </si>
  <si>
    <t>12</t>
  </si>
  <si>
    <t>181301101.S</t>
  </si>
  <si>
    <t>Rozprestretie ornice v rovine, plocha do 500 m2, hr.do 100 mm</t>
  </si>
  <si>
    <t>-1749109417</t>
  </si>
  <si>
    <t>13</t>
  </si>
  <si>
    <t>182201101.S</t>
  </si>
  <si>
    <t>Svahovanie trvalých svahov v násype</t>
  </si>
  <si>
    <t>1784355356</t>
  </si>
  <si>
    <t>14</t>
  </si>
  <si>
    <t>18410211R</t>
  </si>
  <si>
    <t>Výsadba dreviny s priemerom pňa do 150mm vr. dodávky dreviny</t>
  </si>
  <si>
    <t>ks</t>
  </si>
  <si>
    <t>-1472488523</t>
  </si>
  <si>
    <t>Zakladanie</t>
  </si>
  <si>
    <t>15</t>
  </si>
  <si>
    <t>212752125.S</t>
  </si>
  <si>
    <t>Trativody z flexodrenážnych rúr DN 100</t>
  </si>
  <si>
    <t>m</t>
  </si>
  <si>
    <t>1313903449</t>
  </si>
  <si>
    <t>16</t>
  </si>
  <si>
    <t>274313611.S</t>
  </si>
  <si>
    <t>Betón základových pásov, prostý tr. C 16/20</t>
  </si>
  <si>
    <t>-154854668</t>
  </si>
  <si>
    <t>Zvislé a kompletné konštrukcie</t>
  </si>
  <si>
    <t>17</t>
  </si>
  <si>
    <t>311232126.S</t>
  </si>
  <si>
    <t>Murovanie stien nosných (m3) z tehál pálených plných rozmeru 290x140x65 mm, na maltu MC - tehla je dodávkou investora</t>
  </si>
  <si>
    <t>1477261013</t>
  </si>
  <si>
    <t>18</t>
  </si>
  <si>
    <t>31123212R.S</t>
  </si>
  <si>
    <t>Výplň škár cementovou maltou</t>
  </si>
  <si>
    <t>2005420030</t>
  </si>
  <si>
    <t>19</t>
  </si>
  <si>
    <t>318271054.S</t>
  </si>
  <si>
    <t>Krycie platne priebežné pre oplotenie z betónových tvárnic</t>
  </si>
  <si>
    <t>-1302312306</t>
  </si>
  <si>
    <t>5923300062R0</t>
  </si>
  <si>
    <t>Krycia platňa, 500x470x45mm</t>
  </si>
  <si>
    <t>-1221883835</t>
  </si>
  <si>
    <t>Vodorovné konštrukcie</t>
  </si>
  <si>
    <t>21</t>
  </si>
  <si>
    <t>434311115.S</t>
  </si>
  <si>
    <t>Stupne dusané na terén alebo dosku z betónu bez poteru, so zahladením povrchu tr. C 16/20</t>
  </si>
  <si>
    <t>-1843171391</t>
  </si>
  <si>
    <t>22</t>
  </si>
  <si>
    <t>434351141.S</t>
  </si>
  <si>
    <t>Debnenie stupňov na podstupňovej doske alebo na teréne pôdorysne priamočiarych zhotovenie</t>
  </si>
  <si>
    <t>-1306327941</t>
  </si>
  <si>
    <t>23</t>
  </si>
  <si>
    <t>434351142.S</t>
  </si>
  <si>
    <t>Debnenie stupňov na podstupňovej doske alebo na teréne pôdorysne priamočiarych odstránenie</t>
  </si>
  <si>
    <t>-2034689100</t>
  </si>
  <si>
    <t>Komunikácie</t>
  </si>
  <si>
    <t>24</t>
  </si>
  <si>
    <t>564710111.S</t>
  </si>
  <si>
    <t>Podklad alebo kryt z kameniva hrubého drveného veľ. 8-16 mm s rozprestretím a zhutnením hr. 50 mm</t>
  </si>
  <si>
    <t>2123477905</t>
  </si>
  <si>
    <t>25</t>
  </si>
  <si>
    <t>564730111.S</t>
  </si>
  <si>
    <t>Podklad alebo kryt z kameniva hrubého drveného veľ. 8-16 mm s rozprestretím a zhutnením hr. 100 mm</t>
  </si>
  <si>
    <t>1187185174</t>
  </si>
  <si>
    <t>26</t>
  </si>
  <si>
    <t>564752111.S</t>
  </si>
  <si>
    <t>Podklad alebo kryt z kameniva hrubého drveného veľ. 32-63 mm (vibr.štrk) po zhut.hr. 150 mm</t>
  </si>
  <si>
    <t>244847149</t>
  </si>
  <si>
    <t>27</t>
  </si>
  <si>
    <t>564831111.S</t>
  </si>
  <si>
    <t>Podklad zo štrkodrviny s rozprestretím a zhutnením, po zhutnení hr. 100 mm</t>
  </si>
  <si>
    <t>262543527</t>
  </si>
  <si>
    <t>28</t>
  </si>
  <si>
    <t>564851111.S</t>
  </si>
  <si>
    <t>Podklad zo štrkodrviny s rozprestretím a zhutnením, po zhutnení hr. 150 mm</t>
  </si>
  <si>
    <t>1016236521</t>
  </si>
  <si>
    <t>29</t>
  </si>
  <si>
    <t>581114113.S</t>
  </si>
  <si>
    <t>Kryt z betónu prostého C 25/30 komunikácií pre peších hr. 100 mm</t>
  </si>
  <si>
    <t>-561227039</t>
  </si>
  <si>
    <t>30</t>
  </si>
  <si>
    <t>596111111.S</t>
  </si>
  <si>
    <t>Kladenie dlažby z mozaiky pre peších do lôžka z kameniva ťaženého</t>
  </si>
  <si>
    <t>1533733828</t>
  </si>
  <si>
    <t>31</t>
  </si>
  <si>
    <t>583810000600.S</t>
  </si>
  <si>
    <t>Dlažobná kocka - andezit, rozmer 80-100 mm</t>
  </si>
  <si>
    <t>-2118661851</t>
  </si>
  <si>
    <t>Ostatné konštrukcie a práce-búranie</t>
  </si>
  <si>
    <t>32</t>
  </si>
  <si>
    <t>919722111.S</t>
  </si>
  <si>
    <t>Dilatačné škáry rezané v cementobet. kryte priečne rezanie škár šírky 2 až 5 mm</t>
  </si>
  <si>
    <t>2028261491</t>
  </si>
  <si>
    <t>99</t>
  </si>
  <si>
    <t>Presun hmôt HSV</t>
  </si>
  <si>
    <t>33</t>
  </si>
  <si>
    <t>998011001.S</t>
  </si>
  <si>
    <t>Presun hmôt pre budovy (801, 803, 812), zvislá konštr. z tehál, tvárnic, z kovu výšky do 6 m</t>
  </si>
  <si>
    <t>t</t>
  </si>
  <si>
    <t>429488339</t>
  </si>
  <si>
    <t>PSV</t>
  </si>
  <si>
    <t>Práce a dodávky PSV</t>
  </si>
  <si>
    <t>711</t>
  </si>
  <si>
    <t>Izolácie proti vode a vlhkosti</t>
  </si>
  <si>
    <t>34</t>
  </si>
  <si>
    <t>711132102.S</t>
  </si>
  <si>
    <t>Zhotovenie geotextílie alebo tkaniny na plochu zvislú</t>
  </si>
  <si>
    <t>889338031</t>
  </si>
  <si>
    <t>35</t>
  </si>
  <si>
    <t>693110004500.S</t>
  </si>
  <si>
    <t>Geotextília polypropylénová netkaná 300 g/m2</t>
  </si>
  <si>
    <t>11903643</t>
  </si>
  <si>
    <t>36</t>
  </si>
  <si>
    <t>711142101.S</t>
  </si>
  <si>
    <t>Izolácia proti zemnej vlhkosti s protiradonovou odolnosťou nopovou HDPE fóliou hrúbky 0,5 mm, výška nopu 8 mm šírka 2 m zvislá</t>
  </si>
  <si>
    <t>-1129088622</t>
  </si>
  <si>
    <t>766</t>
  </si>
  <si>
    <t>Konštrukcie stolárske</t>
  </si>
  <si>
    <t>37</t>
  </si>
  <si>
    <t>766699211.S</t>
  </si>
  <si>
    <t>Montáž lavice upevnenej na múre vr. konoly, dreveného roštu a drevených dosiek viď. PD</t>
  </si>
  <si>
    <t>-937984522</t>
  </si>
  <si>
    <t>767</t>
  </si>
  <si>
    <t>Konštrukcie doplnkové kovové</t>
  </si>
  <si>
    <t>38</t>
  </si>
  <si>
    <t>76711111R</t>
  </si>
  <si>
    <t>D+M ocelové logo</t>
  </si>
  <si>
    <t>-2088553703</t>
  </si>
  <si>
    <t>783</t>
  </si>
  <si>
    <t>Nátery</t>
  </si>
  <si>
    <t>39</t>
  </si>
  <si>
    <t>78362430R</t>
  </si>
  <si>
    <t>Nátery stolárskych výrobkov syntetické dvojnásobné 1x s emailovaním a 2x plným tmelením</t>
  </si>
  <si>
    <t>-1331972211</t>
  </si>
  <si>
    <t>Práce a dodávky M</t>
  </si>
  <si>
    <t>21-M</t>
  </si>
  <si>
    <t>Elektromontáže</t>
  </si>
  <si>
    <t>40</t>
  </si>
  <si>
    <t>210010R01.S</t>
  </si>
  <si>
    <t>Osvetlenie LED pásom po obvodoch múrikov - odhad</t>
  </si>
  <si>
    <t>64</t>
  </si>
  <si>
    <t>-13504165</t>
  </si>
  <si>
    <t>41</t>
  </si>
  <si>
    <t>210010R05.S</t>
  </si>
  <si>
    <t>Osvetlovacie stožiare LED svietidlo, špecifikácia podľa PD 4,8m vr. kotvenia a montáže</t>
  </si>
  <si>
    <t>kpl.</t>
  </si>
  <si>
    <t>1204998490</t>
  </si>
  <si>
    <t>42</t>
  </si>
  <si>
    <t>210010R07.S</t>
  </si>
  <si>
    <t>Elektrický prívod k pódiu</t>
  </si>
  <si>
    <t>-1055579236</t>
  </si>
  <si>
    <t>43</t>
  </si>
  <si>
    <t>210010R10.S</t>
  </si>
  <si>
    <t>Zemné práce pre montáž svietidiel a elektrického prívodu</t>
  </si>
  <si>
    <t>305479571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</si>
</sst>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S21-EX06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Oddychová zóna Košeca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Košeca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18. 5. 2021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Obec Košeca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>RUPALI s.r.o.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'O-01 - Amfiteáter'!J30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'O-01 - Amfiteáter'!P131</f>
        <v>0</v>
      </c>
      <c r="AV95" s="113">
        <f>'O-01 - Amfiteáter'!J33</f>
        <v>0</v>
      </c>
      <c r="AW95" s="113">
        <f>'O-01 - Amfiteáter'!J34</f>
        <v>0</v>
      </c>
      <c r="AX95" s="113">
        <f>'O-01 - Amfiteáter'!J35</f>
        <v>0</v>
      </c>
      <c r="AY95" s="113">
        <f>'O-01 - Amfiteáter'!J36</f>
        <v>0</v>
      </c>
      <c r="AZ95" s="113">
        <f>'O-01 - Amfiteáter'!F33</f>
        <v>0</v>
      </c>
      <c r="BA95" s="113">
        <f>'O-01 - Amfiteáter'!F34</f>
        <v>0</v>
      </c>
      <c r="BB95" s="113">
        <f>'O-01 - Amfiteáter'!F35</f>
        <v>0</v>
      </c>
      <c r="BC95" s="113">
        <f>'O-01 - Amfiteáter'!F36</f>
        <v>0</v>
      </c>
      <c r="BD95" s="115">
        <f>'O-01 - Amfiteáter'!F37</f>
        <v>0</v>
      </c>
      <c r="BE95" s="7"/>
      <c r="BT95" s="116" t="s">
        <v>83</v>
      </c>
      <c r="BV95" s="116" t="s">
        <v>77</v>
      </c>
      <c r="BW95" s="116" t="s">
        <v>84</v>
      </c>
      <c r="BX95" s="116" t="s">
        <v>4</v>
      </c>
      <c r="CL95" s="116" t="s">
        <v>1</v>
      </c>
      <c r="CM95" s="116" t="s">
        <v>75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O-01 - Amfiteáter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85</v>
      </c>
      <c r="L4" s="18"/>
      <c r="M4" s="117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18" t="str">
        <f>'Rekapitulácia stavby'!K6</f>
        <v>Oddychová zóna Košeca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87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18. 5. 2021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26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9"/>
      <c r="B27" s="120"/>
      <c r="C27" s="119"/>
      <c r="D27" s="119"/>
      <c r="E27" s="32" t="s">
        <v>1</v>
      </c>
      <c r="F27" s="32"/>
      <c r="G27" s="32"/>
      <c r="H27" s="32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2" t="s">
        <v>35</v>
      </c>
      <c r="E30" s="34"/>
      <c r="F30" s="34"/>
      <c r="G30" s="34"/>
      <c r="H30" s="34"/>
      <c r="I30" s="34"/>
      <c r="J30" s="97">
        <f>ROUND(J131,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3" t="s">
        <v>39</v>
      </c>
      <c r="E33" s="41" t="s">
        <v>40</v>
      </c>
      <c r="F33" s="124">
        <f>ROUND((SUM(BE131:BE189)),  2)</f>
        <v>0</v>
      </c>
      <c r="G33" s="125"/>
      <c r="H33" s="125"/>
      <c r="I33" s="126">
        <v>0.20000000000000001</v>
      </c>
      <c r="J33" s="124">
        <f>ROUND(((SUM(BE131:BE189))*I33),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4">
        <f>ROUND((SUM(BF131:BF189)),  2)</f>
        <v>0</v>
      </c>
      <c r="G34" s="125"/>
      <c r="H34" s="125"/>
      <c r="I34" s="126">
        <v>0.20000000000000001</v>
      </c>
      <c r="J34" s="124">
        <f>ROUND(((SUM(BF131:BF189))*I34),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27">
        <f>ROUND((SUM(BG131:BG189)),  2)</f>
        <v>0</v>
      </c>
      <c r="G35" s="34"/>
      <c r="H35" s="34"/>
      <c r="I35" s="128">
        <v>0.20000000000000001</v>
      </c>
      <c r="J35" s="127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27">
        <f>ROUND((SUM(BH131:BH189)),  2)</f>
        <v>0</v>
      </c>
      <c r="G36" s="34"/>
      <c r="H36" s="34"/>
      <c r="I36" s="128">
        <v>0.20000000000000001</v>
      </c>
      <c r="J36" s="127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4">
        <f>ROUND((SUM(BI131:BI189)),  2)</f>
        <v>0</v>
      </c>
      <c r="G37" s="125"/>
      <c r="H37" s="125"/>
      <c r="I37" s="126">
        <v>0</v>
      </c>
      <c r="J37" s="124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9"/>
      <c r="D39" s="130" t="s">
        <v>45</v>
      </c>
      <c r="E39" s="82"/>
      <c r="F39" s="82"/>
      <c r="G39" s="131" t="s">
        <v>46</v>
      </c>
      <c r="H39" s="132" t="s">
        <v>47</v>
      </c>
      <c r="I39" s="82"/>
      <c r="J39" s="133">
        <f>SUM(J30:J37)</f>
        <v>0</v>
      </c>
      <c r="K39" s="1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5" t="s">
        <v>51</v>
      </c>
      <c r="G61" s="59" t="s">
        <v>50</v>
      </c>
      <c r="H61" s="37"/>
      <c r="I61" s="37"/>
      <c r="J61" s="136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5" t="s">
        <v>51</v>
      </c>
      <c r="G76" s="59" t="s">
        <v>50</v>
      </c>
      <c r="H76" s="37"/>
      <c r="I76" s="37"/>
      <c r="J76" s="136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18" t="str">
        <f>E7</f>
        <v>Oddychová zóna Košeca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O-01 - Amfiteáter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Košeca</v>
      </c>
      <c r="G89" s="34"/>
      <c r="H89" s="34"/>
      <c r="I89" s="28" t="s">
        <v>21</v>
      </c>
      <c r="J89" s="70" t="str">
        <f>IF(J12="","",J12)</f>
        <v>18. 5. 2021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Obec Košeca</v>
      </c>
      <c r="G91" s="34"/>
      <c r="H91" s="34"/>
      <c r="I91" s="28" t="s">
        <v>29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RUPALI s.r.o.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37" t="s">
        <v>89</v>
      </c>
      <c r="D94" s="129"/>
      <c r="E94" s="129"/>
      <c r="F94" s="129"/>
      <c r="G94" s="129"/>
      <c r="H94" s="129"/>
      <c r="I94" s="129"/>
      <c r="J94" s="138" t="s">
        <v>90</v>
      </c>
      <c r="K94" s="129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39" t="s">
        <v>91</v>
      </c>
      <c r="D96" s="34"/>
      <c r="E96" s="34"/>
      <c r="F96" s="34"/>
      <c r="G96" s="34"/>
      <c r="H96" s="34"/>
      <c r="I96" s="34"/>
      <c r="J96" s="97">
        <f>J131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92</v>
      </c>
    </row>
    <row r="97" hidden="1" s="9" customFormat="1" ht="24.96" customHeight="1">
      <c r="A97" s="9"/>
      <c r="B97" s="140"/>
      <c r="C97" s="9"/>
      <c r="D97" s="141" t="s">
        <v>93</v>
      </c>
      <c r="E97" s="142"/>
      <c r="F97" s="142"/>
      <c r="G97" s="142"/>
      <c r="H97" s="142"/>
      <c r="I97" s="142"/>
      <c r="J97" s="143">
        <f>J132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4"/>
      <c r="C98" s="10"/>
      <c r="D98" s="145" t="s">
        <v>94</v>
      </c>
      <c r="E98" s="146"/>
      <c r="F98" s="146"/>
      <c r="G98" s="146"/>
      <c r="H98" s="146"/>
      <c r="I98" s="146"/>
      <c r="J98" s="147">
        <f>J133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4"/>
      <c r="C99" s="10"/>
      <c r="D99" s="145" t="s">
        <v>95</v>
      </c>
      <c r="E99" s="146"/>
      <c r="F99" s="146"/>
      <c r="G99" s="146"/>
      <c r="H99" s="146"/>
      <c r="I99" s="146"/>
      <c r="J99" s="147">
        <f>J148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4"/>
      <c r="C100" s="10"/>
      <c r="D100" s="145" t="s">
        <v>96</v>
      </c>
      <c r="E100" s="146"/>
      <c r="F100" s="146"/>
      <c r="G100" s="146"/>
      <c r="H100" s="146"/>
      <c r="I100" s="146"/>
      <c r="J100" s="147">
        <f>J151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4"/>
      <c r="C101" s="10"/>
      <c r="D101" s="145" t="s">
        <v>97</v>
      </c>
      <c r="E101" s="146"/>
      <c r="F101" s="146"/>
      <c r="G101" s="146"/>
      <c r="H101" s="146"/>
      <c r="I101" s="146"/>
      <c r="J101" s="147">
        <f>J156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4"/>
      <c r="C102" s="10"/>
      <c r="D102" s="145" t="s">
        <v>98</v>
      </c>
      <c r="E102" s="146"/>
      <c r="F102" s="146"/>
      <c r="G102" s="146"/>
      <c r="H102" s="146"/>
      <c r="I102" s="146"/>
      <c r="J102" s="147">
        <f>J160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4"/>
      <c r="C103" s="10"/>
      <c r="D103" s="145" t="s">
        <v>99</v>
      </c>
      <c r="E103" s="146"/>
      <c r="F103" s="146"/>
      <c r="G103" s="146"/>
      <c r="H103" s="146"/>
      <c r="I103" s="146"/>
      <c r="J103" s="147">
        <f>J169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4"/>
      <c r="C104" s="10"/>
      <c r="D104" s="145" t="s">
        <v>100</v>
      </c>
      <c r="E104" s="146"/>
      <c r="F104" s="146"/>
      <c r="G104" s="146"/>
      <c r="H104" s="146"/>
      <c r="I104" s="146"/>
      <c r="J104" s="147">
        <f>J171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0"/>
      <c r="C105" s="9"/>
      <c r="D105" s="141" t="s">
        <v>101</v>
      </c>
      <c r="E105" s="142"/>
      <c r="F105" s="142"/>
      <c r="G105" s="142"/>
      <c r="H105" s="142"/>
      <c r="I105" s="142"/>
      <c r="J105" s="143">
        <f>J173</f>
        <v>0</v>
      </c>
      <c r="K105" s="9"/>
      <c r="L105" s="14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4"/>
      <c r="C106" s="10"/>
      <c r="D106" s="145" t="s">
        <v>102</v>
      </c>
      <c r="E106" s="146"/>
      <c r="F106" s="146"/>
      <c r="G106" s="146"/>
      <c r="H106" s="146"/>
      <c r="I106" s="146"/>
      <c r="J106" s="147">
        <f>J174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4"/>
      <c r="C107" s="10"/>
      <c r="D107" s="145" t="s">
        <v>103</v>
      </c>
      <c r="E107" s="146"/>
      <c r="F107" s="146"/>
      <c r="G107" s="146"/>
      <c r="H107" s="146"/>
      <c r="I107" s="146"/>
      <c r="J107" s="147">
        <f>J178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44"/>
      <c r="C108" s="10"/>
      <c r="D108" s="145" t="s">
        <v>104</v>
      </c>
      <c r="E108" s="146"/>
      <c r="F108" s="146"/>
      <c r="G108" s="146"/>
      <c r="H108" s="146"/>
      <c r="I108" s="146"/>
      <c r="J108" s="147">
        <f>J180</f>
        <v>0</v>
      </c>
      <c r="K108" s="10"/>
      <c r="L108" s="14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44"/>
      <c r="C109" s="10"/>
      <c r="D109" s="145" t="s">
        <v>105</v>
      </c>
      <c r="E109" s="146"/>
      <c r="F109" s="146"/>
      <c r="G109" s="146"/>
      <c r="H109" s="146"/>
      <c r="I109" s="146"/>
      <c r="J109" s="147">
        <f>J182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140"/>
      <c r="C110" s="9"/>
      <c r="D110" s="141" t="s">
        <v>106</v>
      </c>
      <c r="E110" s="142"/>
      <c r="F110" s="142"/>
      <c r="G110" s="142"/>
      <c r="H110" s="142"/>
      <c r="I110" s="142"/>
      <c r="J110" s="143">
        <f>J184</f>
        <v>0</v>
      </c>
      <c r="K110" s="9"/>
      <c r="L110" s="14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10" customFormat="1" ht="19.92" customHeight="1">
      <c r="A111" s="10"/>
      <c r="B111" s="144"/>
      <c r="C111" s="10"/>
      <c r="D111" s="145" t="s">
        <v>107</v>
      </c>
      <c r="E111" s="146"/>
      <c r="F111" s="146"/>
      <c r="G111" s="146"/>
      <c r="H111" s="146"/>
      <c r="I111" s="146"/>
      <c r="J111" s="147">
        <f>J185</f>
        <v>0</v>
      </c>
      <c r="K111" s="10"/>
      <c r="L111" s="14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2" customFormat="1" ht="21.84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hidden="1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hidden="1"/>
    <row r="115" hidden="1"/>
    <row r="116" hidden="1"/>
    <row r="117" s="2" customFormat="1" ht="6.96" customHeight="1">
      <c r="A117" s="3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108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15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118" t="str">
        <f>E7</f>
        <v>Oddychová zóna Košeca</v>
      </c>
      <c r="F121" s="28"/>
      <c r="G121" s="28"/>
      <c r="H121" s="28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86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68" t="str">
        <f>E9</f>
        <v>O-01 - Amfiteáter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19</v>
      </c>
      <c r="D125" s="34"/>
      <c r="E125" s="34"/>
      <c r="F125" s="23" t="str">
        <f>F12</f>
        <v>Košeca</v>
      </c>
      <c r="G125" s="34"/>
      <c r="H125" s="34"/>
      <c r="I125" s="28" t="s">
        <v>21</v>
      </c>
      <c r="J125" s="70" t="str">
        <f>IF(J12="","",J12)</f>
        <v>18. 5. 2021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23</v>
      </c>
      <c r="D127" s="34"/>
      <c r="E127" s="34"/>
      <c r="F127" s="23" t="str">
        <f>E15</f>
        <v>Obec Košeca</v>
      </c>
      <c r="G127" s="34"/>
      <c r="H127" s="34"/>
      <c r="I127" s="28" t="s">
        <v>29</v>
      </c>
      <c r="J127" s="32" t="str">
        <f>E21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27</v>
      </c>
      <c r="D128" s="34"/>
      <c r="E128" s="34"/>
      <c r="F128" s="23" t="str">
        <f>IF(E18="","",E18)</f>
        <v>Vyplň údaj</v>
      </c>
      <c r="G128" s="34"/>
      <c r="H128" s="34"/>
      <c r="I128" s="28" t="s">
        <v>32</v>
      </c>
      <c r="J128" s="32" t="str">
        <f>E24</f>
        <v>RUPALI s.r.o.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0.32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1" customFormat="1" ht="29.28" customHeight="1">
      <c r="A130" s="148"/>
      <c r="B130" s="149"/>
      <c r="C130" s="150" t="s">
        <v>109</v>
      </c>
      <c r="D130" s="151" t="s">
        <v>60</v>
      </c>
      <c r="E130" s="151" t="s">
        <v>56</v>
      </c>
      <c r="F130" s="151" t="s">
        <v>57</v>
      </c>
      <c r="G130" s="151" t="s">
        <v>110</v>
      </c>
      <c r="H130" s="151" t="s">
        <v>111</v>
      </c>
      <c r="I130" s="151" t="s">
        <v>112</v>
      </c>
      <c r="J130" s="152" t="s">
        <v>90</v>
      </c>
      <c r="K130" s="153" t="s">
        <v>113</v>
      </c>
      <c r="L130" s="154"/>
      <c r="M130" s="87" t="s">
        <v>1</v>
      </c>
      <c r="N130" s="88" t="s">
        <v>39</v>
      </c>
      <c r="O130" s="88" t="s">
        <v>114</v>
      </c>
      <c r="P130" s="88" t="s">
        <v>115</v>
      </c>
      <c r="Q130" s="88" t="s">
        <v>116</v>
      </c>
      <c r="R130" s="88" t="s">
        <v>117</v>
      </c>
      <c r="S130" s="88" t="s">
        <v>118</v>
      </c>
      <c r="T130" s="89" t="s">
        <v>119</v>
      </c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</row>
    <row r="131" s="2" customFormat="1" ht="22.8" customHeight="1">
      <c r="A131" s="34"/>
      <c r="B131" s="35"/>
      <c r="C131" s="94" t="s">
        <v>91</v>
      </c>
      <c r="D131" s="34"/>
      <c r="E131" s="34"/>
      <c r="F131" s="34"/>
      <c r="G131" s="34"/>
      <c r="H131" s="34"/>
      <c r="I131" s="34"/>
      <c r="J131" s="155">
        <f>BK131</f>
        <v>0</v>
      </c>
      <c r="K131" s="34"/>
      <c r="L131" s="35"/>
      <c r="M131" s="90"/>
      <c r="N131" s="74"/>
      <c r="O131" s="91"/>
      <c r="P131" s="156">
        <f>P132+P173+P184</f>
        <v>0</v>
      </c>
      <c r="Q131" s="91"/>
      <c r="R131" s="156">
        <f>R132+R173+R184</f>
        <v>689.3907878</v>
      </c>
      <c r="S131" s="91"/>
      <c r="T131" s="157">
        <f>T132+T173+T184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74</v>
      </c>
      <c r="AU131" s="15" t="s">
        <v>92</v>
      </c>
      <c r="BK131" s="158">
        <f>BK132+BK173+BK184</f>
        <v>0</v>
      </c>
    </row>
    <row r="132" s="12" customFormat="1" ht="25.92" customHeight="1">
      <c r="A132" s="12"/>
      <c r="B132" s="159"/>
      <c r="C132" s="12"/>
      <c r="D132" s="160" t="s">
        <v>74</v>
      </c>
      <c r="E132" s="161" t="s">
        <v>120</v>
      </c>
      <c r="F132" s="161" t="s">
        <v>121</v>
      </c>
      <c r="G132" s="12"/>
      <c r="H132" s="12"/>
      <c r="I132" s="162"/>
      <c r="J132" s="163">
        <f>BK132</f>
        <v>0</v>
      </c>
      <c r="K132" s="12"/>
      <c r="L132" s="159"/>
      <c r="M132" s="164"/>
      <c r="N132" s="165"/>
      <c r="O132" s="165"/>
      <c r="P132" s="166">
        <f>P133+P148+P151+P156+P160+P169+P171</f>
        <v>0</v>
      </c>
      <c r="Q132" s="165"/>
      <c r="R132" s="166">
        <f>R133+R148+R151+R156+R160+R169+R171</f>
        <v>688.68433879999998</v>
      </c>
      <c r="S132" s="165"/>
      <c r="T132" s="167">
        <f>T133+T148+T151+T156+T160+T169+T171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0" t="s">
        <v>83</v>
      </c>
      <c r="AT132" s="168" t="s">
        <v>74</v>
      </c>
      <c r="AU132" s="168" t="s">
        <v>75</v>
      </c>
      <c r="AY132" s="160" t="s">
        <v>122</v>
      </c>
      <c r="BK132" s="169">
        <f>BK133+BK148+BK151+BK156+BK160+BK169+BK171</f>
        <v>0</v>
      </c>
    </row>
    <row r="133" s="12" customFormat="1" ht="22.8" customHeight="1">
      <c r="A133" s="12"/>
      <c r="B133" s="159"/>
      <c r="C133" s="12"/>
      <c r="D133" s="160" t="s">
        <v>74</v>
      </c>
      <c r="E133" s="170" t="s">
        <v>83</v>
      </c>
      <c r="F133" s="170" t="s">
        <v>123</v>
      </c>
      <c r="G133" s="12"/>
      <c r="H133" s="12"/>
      <c r="I133" s="162"/>
      <c r="J133" s="171">
        <f>BK133</f>
        <v>0</v>
      </c>
      <c r="K133" s="12"/>
      <c r="L133" s="159"/>
      <c r="M133" s="164"/>
      <c r="N133" s="165"/>
      <c r="O133" s="165"/>
      <c r="P133" s="166">
        <f>SUM(P134:P147)</f>
        <v>0</v>
      </c>
      <c r="Q133" s="165"/>
      <c r="R133" s="166">
        <f>SUM(R134:R147)</f>
        <v>0.038316000000000003</v>
      </c>
      <c r="S133" s="165"/>
      <c r="T133" s="167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0" t="s">
        <v>83</v>
      </c>
      <c r="AT133" s="168" t="s">
        <v>74</v>
      </c>
      <c r="AU133" s="168" t="s">
        <v>83</v>
      </c>
      <c r="AY133" s="160" t="s">
        <v>122</v>
      </c>
      <c r="BK133" s="169">
        <f>SUM(BK134:BK147)</f>
        <v>0</v>
      </c>
    </row>
    <row r="134" s="2" customFormat="1" ht="24.15" customHeight="1">
      <c r="A134" s="34"/>
      <c r="B134" s="172"/>
      <c r="C134" s="173" t="s">
        <v>83</v>
      </c>
      <c r="D134" s="173" t="s">
        <v>124</v>
      </c>
      <c r="E134" s="174" t="s">
        <v>125</v>
      </c>
      <c r="F134" s="175" t="s">
        <v>126</v>
      </c>
      <c r="G134" s="176" t="s">
        <v>127</v>
      </c>
      <c r="H134" s="177">
        <v>450</v>
      </c>
      <c r="I134" s="178"/>
      <c r="J134" s="179">
        <f>ROUND(I134*H134,2)</f>
        <v>0</v>
      </c>
      <c r="K134" s="180"/>
      <c r="L134" s="35"/>
      <c r="M134" s="181" t="s">
        <v>1</v>
      </c>
      <c r="N134" s="182" t="s">
        <v>41</v>
      </c>
      <c r="O134" s="78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5" t="s">
        <v>128</v>
      </c>
      <c r="AT134" s="185" t="s">
        <v>124</v>
      </c>
      <c r="AU134" s="185" t="s">
        <v>129</v>
      </c>
      <c r="AY134" s="15" t="s">
        <v>122</v>
      </c>
      <c r="BE134" s="186">
        <f>IF(N134="základná",J134,0)</f>
        <v>0</v>
      </c>
      <c r="BF134" s="186">
        <f>IF(N134="znížená",J134,0)</f>
        <v>0</v>
      </c>
      <c r="BG134" s="186">
        <f>IF(N134="zákl. prenesená",J134,0)</f>
        <v>0</v>
      </c>
      <c r="BH134" s="186">
        <f>IF(N134="zníž. prenesená",J134,0)</f>
        <v>0</v>
      </c>
      <c r="BI134" s="186">
        <f>IF(N134="nulová",J134,0)</f>
        <v>0</v>
      </c>
      <c r="BJ134" s="15" t="s">
        <v>129</v>
      </c>
      <c r="BK134" s="186">
        <f>ROUND(I134*H134,2)</f>
        <v>0</v>
      </c>
      <c r="BL134" s="15" t="s">
        <v>128</v>
      </c>
      <c r="BM134" s="185" t="s">
        <v>130</v>
      </c>
    </row>
    <row r="135" s="2" customFormat="1" ht="24.15" customHeight="1">
      <c r="A135" s="34"/>
      <c r="B135" s="172"/>
      <c r="C135" s="173" t="s">
        <v>129</v>
      </c>
      <c r="D135" s="173" t="s">
        <v>124</v>
      </c>
      <c r="E135" s="174" t="s">
        <v>131</v>
      </c>
      <c r="F135" s="175" t="s">
        <v>132</v>
      </c>
      <c r="G135" s="176" t="s">
        <v>127</v>
      </c>
      <c r="H135" s="177">
        <v>450</v>
      </c>
      <c r="I135" s="178"/>
      <c r="J135" s="179">
        <f>ROUND(I135*H135,2)</f>
        <v>0</v>
      </c>
      <c r="K135" s="180"/>
      <c r="L135" s="35"/>
      <c r="M135" s="181" t="s">
        <v>1</v>
      </c>
      <c r="N135" s="182" t="s">
        <v>41</v>
      </c>
      <c r="O135" s="78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5" t="s">
        <v>128</v>
      </c>
      <c r="AT135" s="185" t="s">
        <v>124</v>
      </c>
      <c r="AU135" s="185" t="s">
        <v>129</v>
      </c>
      <c r="AY135" s="15" t="s">
        <v>122</v>
      </c>
      <c r="BE135" s="186">
        <f>IF(N135="základná",J135,0)</f>
        <v>0</v>
      </c>
      <c r="BF135" s="186">
        <f>IF(N135="znížená",J135,0)</f>
        <v>0</v>
      </c>
      <c r="BG135" s="186">
        <f>IF(N135="zákl. prenesená",J135,0)</f>
        <v>0</v>
      </c>
      <c r="BH135" s="186">
        <f>IF(N135="zníž. prenesená",J135,0)</f>
        <v>0</v>
      </c>
      <c r="BI135" s="186">
        <f>IF(N135="nulová",J135,0)</f>
        <v>0</v>
      </c>
      <c r="BJ135" s="15" t="s">
        <v>129</v>
      </c>
      <c r="BK135" s="186">
        <f>ROUND(I135*H135,2)</f>
        <v>0</v>
      </c>
      <c r="BL135" s="15" t="s">
        <v>128</v>
      </c>
      <c r="BM135" s="185" t="s">
        <v>133</v>
      </c>
    </row>
    <row r="136" s="2" customFormat="1" ht="21.75" customHeight="1">
      <c r="A136" s="34"/>
      <c r="B136" s="172"/>
      <c r="C136" s="173" t="s">
        <v>134</v>
      </c>
      <c r="D136" s="173" t="s">
        <v>124</v>
      </c>
      <c r="E136" s="174" t="s">
        <v>135</v>
      </c>
      <c r="F136" s="175" t="s">
        <v>136</v>
      </c>
      <c r="G136" s="176" t="s">
        <v>127</v>
      </c>
      <c r="H136" s="177">
        <v>101.80800000000001</v>
      </c>
      <c r="I136" s="178"/>
      <c r="J136" s="179">
        <f>ROUND(I136*H136,2)</f>
        <v>0</v>
      </c>
      <c r="K136" s="180"/>
      <c r="L136" s="35"/>
      <c r="M136" s="181" t="s">
        <v>1</v>
      </c>
      <c r="N136" s="182" t="s">
        <v>41</v>
      </c>
      <c r="O136" s="78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5" t="s">
        <v>128</v>
      </c>
      <c r="AT136" s="185" t="s">
        <v>124</v>
      </c>
      <c r="AU136" s="185" t="s">
        <v>129</v>
      </c>
      <c r="AY136" s="15" t="s">
        <v>122</v>
      </c>
      <c r="BE136" s="186">
        <f>IF(N136="základná",J136,0)</f>
        <v>0</v>
      </c>
      <c r="BF136" s="186">
        <f>IF(N136="znížená",J136,0)</f>
        <v>0</v>
      </c>
      <c r="BG136" s="186">
        <f>IF(N136="zákl. prenesená",J136,0)</f>
        <v>0</v>
      </c>
      <c r="BH136" s="186">
        <f>IF(N136="zníž. prenesená",J136,0)</f>
        <v>0</v>
      </c>
      <c r="BI136" s="186">
        <f>IF(N136="nulová",J136,0)</f>
        <v>0</v>
      </c>
      <c r="BJ136" s="15" t="s">
        <v>129</v>
      </c>
      <c r="BK136" s="186">
        <f>ROUND(I136*H136,2)</f>
        <v>0</v>
      </c>
      <c r="BL136" s="15" t="s">
        <v>128</v>
      </c>
      <c r="BM136" s="185" t="s">
        <v>137</v>
      </c>
    </row>
    <row r="137" s="2" customFormat="1" ht="37.8" customHeight="1">
      <c r="A137" s="34"/>
      <c r="B137" s="172"/>
      <c r="C137" s="173" t="s">
        <v>128</v>
      </c>
      <c r="D137" s="173" t="s">
        <v>124</v>
      </c>
      <c r="E137" s="174" t="s">
        <v>138</v>
      </c>
      <c r="F137" s="175" t="s">
        <v>139</v>
      </c>
      <c r="G137" s="176" t="s">
        <v>127</v>
      </c>
      <c r="H137" s="177">
        <v>101.80800000000001</v>
      </c>
      <c r="I137" s="178"/>
      <c r="J137" s="179">
        <f>ROUND(I137*H137,2)</f>
        <v>0</v>
      </c>
      <c r="K137" s="180"/>
      <c r="L137" s="35"/>
      <c r="M137" s="181" t="s">
        <v>1</v>
      </c>
      <c r="N137" s="182" t="s">
        <v>41</v>
      </c>
      <c r="O137" s="78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5" t="s">
        <v>128</v>
      </c>
      <c r="AT137" s="185" t="s">
        <v>124</v>
      </c>
      <c r="AU137" s="185" t="s">
        <v>129</v>
      </c>
      <c r="AY137" s="15" t="s">
        <v>122</v>
      </c>
      <c r="BE137" s="186">
        <f>IF(N137="základná",J137,0)</f>
        <v>0</v>
      </c>
      <c r="BF137" s="186">
        <f>IF(N137="znížená",J137,0)</f>
        <v>0</v>
      </c>
      <c r="BG137" s="186">
        <f>IF(N137="zákl. prenesená",J137,0)</f>
        <v>0</v>
      </c>
      <c r="BH137" s="186">
        <f>IF(N137="zníž. prenesená",J137,0)</f>
        <v>0</v>
      </c>
      <c r="BI137" s="186">
        <f>IF(N137="nulová",J137,0)</f>
        <v>0</v>
      </c>
      <c r="BJ137" s="15" t="s">
        <v>129</v>
      </c>
      <c r="BK137" s="186">
        <f>ROUND(I137*H137,2)</f>
        <v>0</v>
      </c>
      <c r="BL137" s="15" t="s">
        <v>128</v>
      </c>
      <c r="BM137" s="185" t="s">
        <v>140</v>
      </c>
    </row>
    <row r="138" s="2" customFormat="1" ht="24.15" customHeight="1">
      <c r="A138" s="34"/>
      <c r="B138" s="172"/>
      <c r="C138" s="173" t="s">
        <v>141</v>
      </c>
      <c r="D138" s="173" t="s">
        <v>124</v>
      </c>
      <c r="E138" s="174" t="s">
        <v>142</v>
      </c>
      <c r="F138" s="175" t="s">
        <v>143</v>
      </c>
      <c r="G138" s="176" t="s">
        <v>127</v>
      </c>
      <c r="H138" s="177">
        <v>450</v>
      </c>
      <c r="I138" s="178"/>
      <c r="J138" s="179">
        <f>ROUND(I138*H138,2)</f>
        <v>0</v>
      </c>
      <c r="K138" s="180"/>
      <c r="L138" s="35"/>
      <c r="M138" s="181" t="s">
        <v>1</v>
      </c>
      <c r="N138" s="182" t="s">
        <v>41</v>
      </c>
      <c r="O138" s="78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5" t="s">
        <v>128</v>
      </c>
      <c r="AT138" s="185" t="s">
        <v>124</v>
      </c>
      <c r="AU138" s="185" t="s">
        <v>129</v>
      </c>
      <c r="AY138" s="15" t="s">
        <v>122</v>
      </c>
      <c r="BE138" s="186">
        <f>IF(N138="základná",J138,0)</f>
        <v>0</v>
      </c>
      <c r="BF138" s="186">
        <f>IF(N138="znížená",J138,0)</f>
        <v>0</v>
      </c>
      <c r="BG138" s="186">
        <f>IF(N138="zákl. prenesená",J138,0)</f>
        <v>0</v>
      </c>
      <c r="BH138" s="186">
        <f>IF(N138="zníž. prenesená",J138,0)</f>
        <v>0</v>
      </c>
      <c r="BI138" s="186">
        <f>IF(N138="nulová",J138,0)</f>
        <v>0</v>
      </c>
      <c r="BJ138" s="15" t="s">
        <v>129</v>
      </c>
      <c r="BK138" s="186">
        <f>ROUND(I138*H138,2)</f>
        <v>0</v>
      </c>
      <c r="BL138" s="15" t="s">
        <v>128</v>
      </c>
      <c r="BM138" s="185" t="s">
        <v>144</v>
      </c>
    </row>
    <row r="139" s="2" customFormat="1" ht="24.15" customHeight="1">
      <c r="A139" s="34"/>
      <c r="B139" s="172"/>
      <c r="C139" s="173" t="s">
        <v>145</v>
      </c>
      <c r="D139" s="173" t="s">
        <v>124</v>
      </c>
      <c r="E139" s="174" t="s">
        <v>142</v>
      </c>
      <c r="F139" s="175" t="s">
        <v>143</v>
      </c>
      <c r="G139" s="176" t="s">
        <v>127</v>
      </c>
      <c r="H139" s="177">
        <v>590</v>
      </c>
      <c r="I139" s="178"/>
      <c r="J139" s="179">
        <f>ROUND(I139*H139,2)</f>
        <v>0</v>
      </c>
      <c r="K139" s="180"/>
      <c r="L139" s="35"/>
      <c r="M139" s="181" t="s">
        <v>1</v>
      </c>
      <c r="N139" s="182" t="s">
        <v>41</v>
      </c>
      <c r="O139" s="78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5" t="s">
        <v>128</v>
      </c>
      <c r="AT139" s="185" t="s">
        <v>124</v>
      </c>
      <c r="AU139" s="185" t="s">
        <v>129</v>
      </c>
      <c r="AY139" s="15" t="s">
        <v>122</v>
      </c>
      <c r="BE139" s="186">
        <f>IF(N139="základná",J139,0)</f>
        <v>0</v>
      </c>
      <c r="BF139" s="186">
        <f>IF(N139="znížená",J139,0)</f>
        <v>0</v>
      </c>
      <c r="BG139" s="186">
        <f>IF(N139="zákl. prenesená",J139,0)</f>
        <v>0</v>
      </c>
      <c r="BH139" s="186">
        <f>IF(N139="zníž. prenesená",J139,0)</f>
        <v>0</v>
      </c>
      <c r="BI139" s="186">
        <f>IF(N139="nulová",J139,0)</f>
        <v>0</v>
      </c>
      <c r="BJ139" s="15" t="s">
        <v>129</v>
      </c>
      <c r="BK139" s="186">
        <f>ROUND(I139*H139,2)</f>
        <v>0</v>
      </c>
      <c r="BL139" s="15" t="s">
        <v>128</v>
      </c>
      <c r="BM139" s="185" t="s">
        <v>146</v>
      </c>
    </row>
    <row r="140" s="2" customFormat="1" ht="24.15" customHeight="1">
      <c r="A140" s="34"/>
      <c r="B140" s="172"/>
      <c r="C140" s="173" t="s">
        <v>147</v>
      </c>
      <c r="D140" s="173" t="s">
        <v>124</v>
      </c>
      <c r="E140" s="174" t="s">
        <v>148</v>
      </c>
      <c r="F140" s="175" t="s">
        <v>149</v>
      </c>
      <c r="G140" s="176" t="s">
        <v>127</v>
      </c>
      <c r="H140" s="177">
        <v>590</v>
      </c>
      <c r="I140" s="178"/>
      <c r="J140" s="179">
        <f>ROUND(I140*H140,2)</f>
        <v>0</v>
      </c>
      <c r="K140" s="180"/>
      <c r="L140" s="35"/>
      <c r="M140" s="181" t="s">
        <v>1</v>
      </c>
      <c r="N140" s="182" t="s">
        <v>41</v>
      </c>
      <c r="O140" s="78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5" t="s">
        <v>128</v>
      </c>
      <c r="AT140" s="185" t="s">
        <v>124</v>
      </c>
      <c r="AU140" s="185" t="s">
        <v>129</v>
      </c>
      <c r="AY140" s="15" t="s">
        <v>122</v>
      </c>
      <c r="BE140" s="186">
        <f>IF(N140="základná",J140,0)</f>
        <v>0</v>
      </c>
      <c r="BF140" s="186">
        <f>IF(N140="znížená",J140,0)</f>
        <v>0</v>
      </c>
      <c r="BG140" s="186">
        <f>IF(N140="zákl. prenesená",J140,0)</f>
        <v>0</v>
      </c>
      <c r="BH140" s="186">
        <f>IF(N140="zníž. prenesená",J140,0)</f>
        <v>0</v>
      </c>
      <c r="BI140" s="186">
        <f>IF(N140="nulová",J140,0)</f>
        <v>0</v>
      </c>
      <c r="BJ140" s="15" t="s">
        <v>129</v>
      </c>
      <c r="BK140" s="186">
        <f>ROUND(I140*H140,2)</f>
        <v>0</v>
      </c>
      <c r="BL140" s="15" t="s">
        <v>128</v>
      </c>
      <c r="BM140" s="185" t="s">
        <v>150</v>
      </c>
    </row>
    <row r="141" s="2" customFormat="1" ht="33" customHeight="1">
      <c r="A141" s="34"/>
      <c r="B141" s="172"/>
      <c r="C141" s="173" t="s">
        <v>151</v>
      </c>
      <c r="D141" s="173" t="s">
        <v>124</v>
      </c>
      <c r="E141" s="174" t="s">
        <v>152</v>
      </c>
      <c r="F141" s="175" t="s">
        <v>153</v>
      </c>
      <c r="G141" s="176" t="s">
        <v>127</v>
      </c>
      <c r="H141" s="177">
        <v>393.33300000000003</v>
      </c>
      <c r="I141" s="178"/>
      <c r="J141" s="179">
        <f>ROUND(I141*H141,2)</f>
        <v>0</v>
      </c>
      <c r="K141" s="180"/>
      <c r="L141" s="35"/>
      <c r="M141" s="181" t="s">
        <v>1</v>
      </c>
      <c r="N141" s="182" t="s">
        <v>41</v>
      </c>
      <c r="O141" s="78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5" t="s">
        <v>128</v>
      </c>
      <c r="AT141" s="185" t="s">
        <v>124</v>
      </c>
      <c r="AU141" s="185" t="s">
        <v>129</v>
      </c>
      <c r="AY141" s="15" t="s">
        <v>122</v>
      </c>
      <c r="BE141" s="186">
        <f>IF(N141="základná",J141,0)</f>
        <v>0</v>
      </c>
      <c r="BF141" s="186">
        <f>IF(N141="znížená",J141,0)</f>
        <v>0</v>
      </c>
      <c r="BG141" s="186">
        <f>IF(N141="zákl. prenesená",J141,0)</f>
        <v>0</v>
      </c>
      <c r="BH141" s="186">
        <f>IF(N141="zníž. prenesená",J141,0)</f>
        <v>0</v>
      </c>
      <c r="BI141" s="186">
        <f>IF(N141="nulová",J141,0)</f>
        <v>0</v>
      </c>
      <c r="BJ141" s="15" t="s">
        <v>129</v>
      </c>
      <c r="BK141" s="186">
        <f>ROUND(I141*H141,2)</f>
        <v>0</v>
      </c>
      <c r="BL141" s="15" t="s">
        <v>128</v>
      </c>
      <c r="BM141" s="185" t="s">
        <v>154</v>
      </c>
    </row>
    <row r="142" s="2" customFormat="1" ht="24.15" customHeight="1">
      <c r="A142" s="34"/>
      <c r="B142" s="172"/>
      <c r="C142" s="173" t="s">
        <v>155</v>
      </c>
      <c r="D142" s="173" t="s">
        <v>124</v>
      </c>
      <c r="E142" s="174" t="s">
        <v>156</v>
      </c>
      <c r="F142" s="175" t="s">
        <v>157</v>
      </c>
      <c r="G142" s="176" t="s">
        <v>127</v>
      </c>
      <c r="H142" s="177">
        <v>196.667</v>
      </c>
      <c r="I142" s="178"/>
      <c r="J142" s="179">
        <f>ROUND(I142*H142,2)</f>
        <v>0</v>
      </c>
      <c r="K142" s="180"/>
      <c r="L142" s="35"/>
      <c r="M142" s="181" t="s">
        <v>1</v>
      </c>
      <c r="N142" s="182" t="s">
        <v>41</v>
      </c>
      <c r="O142" s="78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5" t="s">
        <v>128</v>
      </c>
      <c r="AT142" s="185" t="s">
        <v>124</v>
      </c>
      <c r="AU142" s="185" t="s">
        <v>129</v>
      </c>
      <c r="AY142" s="15" t="s">
        <v>122</v>
      </c>
      <c r="BE142" s="186">
        <f>IF(N142="základná",J142,0)</f>
        <v>0</v>
      </c>
      <c r="BF142" s="186">
        <f>IF(N142="znížená",J142,0)</f>
        <v>0</v>
      </c>
      <c r="BG142" s="186">
        <f>IF(N142="zákl. prenesená",J142,0)</f>
        <v>0</v>
      </c>
      <c r="BH142" s="186">
        <f>IF(N142="zníž. prenesená",J142,0)</f>
        <v>0</v>
      </c>
      <c r="BI142" s="186">
        <f>IF(N142="nulová",J142,0)</f>
        <v>0</v>
      </c>
      <c r="BJ142" s="15" t="s">
        <v>129</v>
      </c>
      <c r="BK142" s="186">
        <f>ROUND(I142*H142,2)</f>
        <v>0</v>
      </c>
      <c r="BL142" s="15" t="s">
        <v>128</v>
      </c>
      <c r="BM142" s="185" t="s">
        <v>158</v>
      </c>
    </row>
    <row r="143" s="2" customFormat="1" ht="24.15" customHeight="1">
      <c r="A143" s="34"/>
      <c r="B143" s="172"/>
      <c r="C143" s="173" t="s">
        <v>159</v>
      </c>
      <c r="D143" s="173" t="s">
        <v>124</v>
      </c>
      <c r="E143" s="174" t="s">
        <v>160</v>
      </c>
      <c r="F143" s="175" t="s">
        <v>161</v>
      </c>
      <c r="G143" s="176" t="s">
        <v>162</v>
      </c>
      <c r="H143" s="177">
        <v>1240</v>
      </c>
      <c r="I143" s="178"/>
      <c r="J143" s="179">
        <f>ROUND(I143*H143,2)</f>
        <v>0</v>
      </c>
      <c r="K143" s="180"/>
      <c r="L143" s="35"/>
      <c r="M143" s="181" t="s">
        <v>1</v>
      </c>
      <c r="N143" s="182" t="s">
        <v>41</v>
      </c>
      <c r="O143" s="78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5" t="s">
        <v>128</v>
      </c>
      <c r="AT143" s="185" t="s">
        <v>124</v>
      </c>
      <c r="AU143" s="185" t="s">
        <v>129</v>
      </c>
      <c r="AY143" s="15" t="s">
        <v>122</v>
      </c>
      <c r="BE143" s="186">
        <f>IF(N143="základná",J143,0)</f>
        <v>0</v>
      </c>
      <c r="BF143" s="186">
        <f>IF(N143="znížená",J143,0)</f>
        <v>0</v>
      </c>
      <c r="BG143" s="186">
        <f>IF(N143="zákl. prenesená",J143,0)</f>
        <v>0</v>
      </c>
      <c r="BH143" s="186">
        <f>IF(N143="zníž. prenesená",J143,0)</f>
        <v>0</v>
      </c>
      <c r="BI143" s="186">
        <f>IF(N143="nulová",J143,0)</f>
        <v>0</v>
      </c>
      <c r="BJ143" s="15" t="s">
        <v>129</v>
      </c>
      <c r="BK143" s="186">
        <f>ROUND(I143*H143,2)</f>
        <v>0</v>
      </c>
      <c r="BL143" s="15" t="s">
        <v>128</v>
      </c>
      <c r="BM143" s="185" t="s">
        <v>163</v>
      </c>
    </row>
    <row r="144" s="2" customFormat="1" ht="16.5" customHeight="1">
      <c r="A144" s="34"/>
      <c r="B144" s="172"/>
      <c r="C144" s="187" t="s">
        <v>164</v>
      </c>
      <c r="D144" s="187" t="s">
        <v>165</v>
      </c>
      <c r="E144" s="188" t="s">
        <v>166</v>
      </c>
      <c r="F144" s="189" t="s">
        <v>167</v>
      </c>
      <c r="G144" s="190" t="s">
        <v>168</v>
      </c>
      <c r="H144" s="191">
        <v>38.316000000000002</v>
      </c>
      <c r="I144" s="192"/>
      <c r="J144" s="193">
        <f>ROUND(I144*H144,2)</f>
        <v>0</v>
      </c>
      <c r="K144" s="194"/>
      <c r="L144" s="195"/>
      <c r="M144" s="196" t="s">
        <v>1</v>
      </c>
      <c r="N144" s="197" t="s">
        <v>41</v>
      </c>
      <c r="O144" s="78"/>
      <c r="P144" s="183">
        <f>O144*H144</f>
        <v>0</v>
      </c>
      <c r="Q144" s="183">
        <v>0.001</v>
      </c>
      <c r="R144" s="183">
        <f>Q144*H144</f>
        <v>0.038316000000000003</v>
      </c>
      <c r="S144" s="183">
        <v>0</v>
      </c>
      <c r="T144" s="18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5" t="s">
        <v>151</v>
      </c>
      <c r="AT144" s="185" t="s">
        <v>165</v>
      </c>
      <c r="AU144" s="185" t="s">
        <v>129</v>
      </c>
      <c r="AY144" s="15" t="s">
        <v>122</v>
      </c>
      <c r="BE144" s="186">
        <f>IF(N144="základná",J144,0)</f>
        <v>0</v>
      </c>
      <c r="BF144" s="186">
        <f>IF(N144="znížená",J144,0)</f>
        <v>0</v>
      </c>
      <c r="BG144" s="186">
        <f>IF(N144="zákl. prenesená",J144,0)</f>
        <v>0</v>
      </c>
      <c r="BH144" s="186">
        <f>IF(N144="zníž. prenesená",J144,0)</f>
        <v>0</v>
      </c>
      <c r="BI144" s="186">
        <f>IF(N144="nulová",J144,0)</f>
        <v>0</v>
      </c>
      <c r="BJ144" s="15" t="s">
        <v>129</v>
      </c>
      <c r="BK144" s="186">
        <f>ROUND(I144*H144,2)</f>
        <v>0</v>
      </c>
      <c r="BL144" s="15" t="s">
        <v>128</v>
      </c>
      <c r="BM144" s="185" t="s">
        <v>169</v>
      </c>
    </row>
    <row r="145" s="2" customFormat="1" ht="24.15" customHeight="1">
      <c r="A145" s="34"/>
      <c r="B145" s="172"/>
      <c r="C145" s="173" t="s">
        <v>170</v>
      </c>
      <c r="D145" s="173" t="s">
        <v>124</v>
      </c>
      <c r="E145" s="174" t="s">
        <v>171</v>
      </c>
      <c r="F145" s="175" t="s">
        <v>172</v>
      </c>
      <c r="G145" s="176" t="s">
        <v>162</v>
      </c>
      <c r="H145" s="177">
        <v>1240</v>
      </c>
      <c r="I145" s="178"/>
      <c r="J145" s="179">
        <f>ROUND(I145*H145,2)</f>
        <v>0</v>
      </c>
      <c r="K145" s="180"/>
      <c r="L145" s="35"/>
      <c r="M145" s="181" t="s">
        <v>1</v>
      </c>
      <c r="N145" s="182" t="s">
        <v>41</v>
      </c>
      <c r="O145" s="78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5" t="s">
        <v>128</v>
      </c>
      <c r="AT145" s="185" t="s">
        <v>124</v>
      </c>
      <c r="AU145" s="185" t="s">
        <v>129</v>
      </c>
      <c r="AY145" s="15" t="s">
        <v>122</v>
      </c>
      <c r="BE145" s="186">
        <f>IF(N145="základná",J145,0)</f>
        <v>0</v>
      </c>
      <c r="BF145" s="186">
        <f>IF(N145="znížená",J145,0)</f>
        <v>0</v>
      </c>
      <c r="BG145" s="186">
        <f>IF(N145="zákl. prenesená",J145,0)</f>
        <v>0</v>
      </c>
      <c r="BH145" s="186">
        <f>IF(N145="zníž. prenesená",J145,0)</f>
        <v>0</v>
      </c>
      <c r="BI145" s="186">
        <f>IF(N145="nulová",J145,0)</f>
        <v>0</v>
      </c>
      <c r="BJ145" s="15" t="s">
        <v>129</v>
      </c>
      <c r="BK145" s="186">
        <f>ROUND(I145*H145,2)</f>
        <v>0</v>
      </c>
      <c r="BL145" s="15" t="s">
        <v>128</v>
      </c>
      <c r="BM145" s="185" t="s">
        <v>173</v>
      </c>
    </row>
    <row r="146" s="2" customFormat="1" ht="16.5" customHeight="1">
      <c r="A146" s="34"/>
      <c r="B146" s="172"/>
      <c r="C146" s="173" t="s">
        <v>174</v>
      </c>
      <c r="D146" s="173" t="s">
        <v>124</v>
      </c>
      <c r="E146" s="174" t="s">
        <v>175</v>
      </c>
      <c r="F146" s="175" t="s">
        <v>176</v>
      </c>
      <c r="G146" s="176" t="s">
        <v>162</v>
      </c>
      <c r="H146" s="177">
        <v>570</v>
      </c>
      <c r="I146" s="178"/>
      <c r="J146" s="179">
        <f>ROUND(I146*H146,2)</f>
        <v>0</v>
      </c>
      <c r="K146" s="180"/>
      <c r="L146" s="35"/>
      <c r="M146" s="181" t="s">
        <v>1</v>
      </c>
      <c r="N146" s="182" t="s">
        <v>41</v>
      </c>
      <c r="O146" s="78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5" t="s">
        <v>128</v>
      </c>
      <c r="AT146" s="185" t="s">
        <v>124</v>
      </c>
      <c r="AU146" s="185" t="s">
        <v>129</v>
      </c>
      <c r="AY146" s="15" t="s">
        <v>122</v>
      </c>
      <c r="BE146" s="186">
        <f>IF(N146="základná",J146,0)</f>
        <v>0</v>
      </c>
      <c r="BF146" s="186">
        <f>IF(N146="znížená",J146,0)</f>
        <v>0</v>
      </c>
      <c r="BG146" s="186">
        <f>IF(N146="zákl. prenesená",J146,0)</f>
        <v>0</v>
      </c>
      <c r="BH146" s="186">
        <f>IF(N146="zníž. prenesená",J146,0)</f>
        <v>0</v>
      </c>
      <c r="BI146" s="186">
        <f>IF(N146="nulová",J146,0)</f>
        <v>0</v>
      </c>
      <c r="BJ146" s="15" t="s">
        <v>129</v>
      </c>
      <c r="BK146" s="186">
        <f>ROUND(I146*H146,2)</f>
        <v>0</v>
      </c>
      <c r="BL146" s="15" t="s">
        <v>128</v>
      </c>
      <c r="BM146" s="185" t="s">
        <v>177</v>
      </c>
    </row>
    <row r="147" s="2" customFormat="1" ht="24.15" customHeight="1">
      <c r="A147" s="34"/>
      <c r="B147" s="172"/>
      <c r="C147" s="173" t="s">
        <v>178</v>
      </c>
      <c r="D147" s="173" t="s">
        <v>124</v>
      </c>
      <c r="E147" s="174" t="s">
        <v>179</v>
      </c>
      <c r="F147" s="175" t="s">
        <v>180</v>
      </c>
      <c r="G147" s="176" t="s">
        <v>181</v>
      </c>
      <c r="H147" s="177">
        <v>8</v>
      </c>
      <c r="I147" s="178"/>
      <c r="J147" s="179">
        <f>ROUND(I147*H147,2)</f>
        <v>0</v>
      </c>
      <c r="K147" s="180"/>
      <c r="L147" s="35"/>
      <c r="M147" s="181" t="s">
        <v>1</v>
      </c>
      <c r="N147" s="182" t="s">
        <v>41</v>
      </c>
      <c r="O147" s="78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5" t="s">
        <v>128</v>
      </c>
      <c r="AT147" s="185" t="s">
        <v>124</v>
      </c>
      <c r="AU147" s="185" t="s">
        <v>129</v>
      </c>
      <c r="AY147" s="15" t="s">
        <v>122</v>
      </c>
      <c r="BE147" s="186">
        <f>IF(N147="základná",J147,0)</f>
        <v>0</v>
      </c>
      <c r="BF147" s="186">
        <f>IF(N147="znížená",J147,0)</f>
        <v>0</v>
      </c>
      <c r="BG147" s="186">
        <f>IF(N147="zákl. prenesená",J147,0)</f>
        <v>0</v>
      </c>
      <c r="BH147" s="186">
        <f>IF(N147="zníž. prenesená",J147,0)</f>
        <v>0</v>
      </c>
      <c r="BI147" s="186">
        <f>IF(N147="nulová",J147,0)</f>
        <v>0</v>
      </c>
      <c r="BJ147" s="15" t="s">
        <v>129</v>
      </c>
      <c r="BK147" s="186">
        <f>ROUND(I147*H147,2)</f>
        <v>0</v>
      </c>
      <c r="BL147" s="15" t="s">
        <v>128</v>
      </c>
      <c r="BM147" s="185" t="s">
        <v>182</v>
      </c>
    </row>
    <row r="148" s="12" customFormat="1" ht="22.8" customHeight="1">
      <c r="A148" s="12"/>
      <c r="B148" s="159"/>
      <c r="C148" s="12"/>
      <c r="D148" s="160" t="s">
        <v>74</v>
      </c>
      <c r="E148" s="170" t="s">
        <v>129</v>
      </c>
      <c r="F148" s="170" t="s">
        <v>183</v>
      </c>
      <c r="G148" s="12"/>
      <c r="H148" s="12"/>
      <c r="I148" s="162"/>
      <c r="J148" s="171">
        <f>BK148</f>
        <v>0</v>
      </c>
      <c r="K148" s="12"/>
      <c r="L148" s="159"/>
      <c r="M148" s="164"/>
      <c r="N148" s="165"/>
      <c r="O148" s="165"/>
      <c r="P148" s="166">
        <f>SUM(P149:P150)</f>
        <v>0</v>
      </c>
      <c r="Q148" s="165"/>
      <c r="R148" s="166">
        <f>SUM(R149:R150)</f>
        <v>216.0113288</v>
      </c>
      <c r="S148" s="165"/>
      <c r="T148" s="16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0" t="s">
        <v>83</v>
      </c>
      <c r="AT148" s="168" t="s">
        <v>74</v>
      </c>
      <c r="AU148" s="168" t="s">
        <v>83</v>
      </c>
      <c r="AY148" s="160" t="s">
        <v>122</v>
      </c>
      <c r="BK148" s="169">
        <f>SUM(BK149:BK150)</f>
        <v>0</v>
      </c>
    </row>
    <row r="149" s="2" customFormat="1" ht="16.5" customHeight="1">
      <c r="A149" s="34"/>
      <c r="B149" s="172"/>
      <c r="C149" s="173" t="s">
        <v>184</v>
      </c>
      <c r="D149" s="173" t="s">
        <v>124</v>
      </c>
      <c r="E149" s="174" t="s">
        <v>185</v>
      </c>
      <c r="F149" s="175" t="s">
        <v>186</v>
      </c>
      <c r="G149" s="176" t="s">
        <v>187</v>
      </c>
      <c r="H149" s="177">
        <v>121</v>
      </c>
      <c r="I149" s="178"/>
      <c r="J149" s="179">
        <f>ROUND(I149*H149,2)</f>
        <v>0</v>
      </c>
      <c r="K149" s="180"/>
      <c r="L149" s="35"/>
      <c r="M149" s="181" t="s">
        <v>1</v>
      </c>
      <c r="N149" s="182" t="s">
        <v>41</v>
      </c>
      <c r="O149" s="78"/>
      <c r="P149" s="183">
        <f>O149*H149</f>
        <v>0</v>
      </c>
      <c r="Q149" s="183">
        <v>0.24682999999999999</v>
      </c>
      <c r="R149" s="183">
        <f>Q149*H149</f>
        <v>29.866429999999998</v>
      </c>
      <c r="S149" s="183">
        <v>0</v>
      </c>
      <c r="T149" s="18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5" t="s">
        <v>128</v>
      </c>
      <c r="AT149" s="185" t="s">
        <v>124</v>
      </c>
      <c r="AU149" s="185" t="s">
        <v>129</v>
      </c>
      <c r="AY149" s="15" t="s">
        <v>122</v>
      </c>
      <c r="BE149" s="186">
        <f>IF(N149="základná",J149,0)</f>
        <v>0</v>
      </c>
      <c r="BF149" s="186">
        <f>IF(N149="znížená",J149,0)</f>
        <v>0</v>
      </c>
      <c r="BG149" s="186">
        <f>IF(N149="zákl. prenesená",J149,0)</f>
        <v>0</v>
      </c>
      <c r="BH149" s="186">
        <f>IF(N149="zníž. prenesená",J149,0)</f>
        <v>0</v>
      </c>
      <c r="BI149" s="186">
        <f>IF(N149="nulová",J149,0)</f>
        <v>0</v>
      </c>
      <c r="BJ149" s="15" t="s">
        <v>129</v>
      </c>
      <c r="BK149" s="186">
        <f>ROUND(I149*H149,2)</f>
        <v>0</v>
      </c>
      <c r="BL149" s="15" t="s">
        <v>128</v>
      </c>
      <c r="BM149" s="185" t="s">
        <v>188</v>
      </c>
    </row>
    <row r="150" s="2" customFormat="1" ht="16.5" customHeight="1">
      <c r="A150" s="34"/>
      <c r="B150" s="172"/>
      <c r="C150" s="173" t="s">
        <v>189</v>
      </c>
      <c r="D150" s="173" t="s">
        <v>124</v>
      </c>
      <c r="E150" s="174" t="s">
        <v>190</v>
      </c>
      <c r="F150" s="175" t="s">
        <v>191</v>
      </c>
      <c r="G150" s="176" t="s">
        <v>127</v>
      </c>
      <c r="H150" s="177">
        <v>84.840000000000003</v>
      </c>
      <c r="I150" s="178"/>
      <c r="J150" s="179">
        <f>ROUND(I150*H150,2)</f>
        <v>0</v>
      </c>
      <c r="K150" s="180"/>
      <c r="L150" s="35"/>
      <c r="M150" s="181" t="s">
        <v>1</v>
      </c>
      <c r="N150" s="182" t="s">
        <v>41</v>
      </c>
      <c r="O150" s="78"/>
      <c r="P150" s="183">
        <f>O150*H150</f>
        <v>0</v>
      </c>
      <c r="Q150" s="183">
        <v>2.19407</v>
      </c>
      <c r="R150" s="183">
        <f>Q150*H150</f>
        <v>186.14489879999999</v>
      </c>
      <c r="S150" s="183">
        <v>0</v>
      </c>
      <c r="T150" s="18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5" t="s">
        <v>128</v>
      </c>
      <c r="AT150" s="185" t="s">
        <v>124</v>
      </c>
      <c r="AU150" s="185" t="s">
        <v>129</v>
      </c>
      <c r="AY150" s="15" t="s">
        <v>122</v>
      </c>
      <c r="BE150" s="186">
        <f>IF(N150="základná",J150,0)</f>
        <v>0</v>
      </c>
      <c r="BF150" s="186">
        <f>IF(N150="znížená",J150,0)</f>
        <v>0</v>
      </c>
      <c r="BG150" s="186">
        <f>IF(N150="zákl. prenesená",J150,0)</f>
        <v>0</v>
      </c>
      <c r="BH150" s="186">
        <f>IF(N150="zníž. prenesená",J150,0)</f>
        <v>0</v>
      </c>
      <c r="BI150" s="186">
        <f>IF(N150="nulová",J150,0)</f>
        <v>0</v>
      </c>
      <c r="BJ150" s="15" t="s">
        <v>129</v>
      </c>
      <c r="BK150" s="186">
        <f>ROUND(I150*H150,2)</f>
        <v>0</v>
      </c>
      <c r="BL150" s="15" t="s">
        <v>128</v>
      </c>
      <c r="BM150" s="185" t="s">
        <v>192</v>
      </c>
    </row>
    <row r="151" s="12" customFormat="1" ht="22.8" customHeight="1">
      <c r="A151" s="12"/>
      <c r="B151" s="159"/>
      <c r="C151" s="12"/>
      <c r="D151" s="160" t="s">
        <v>74</v>
      </c>
      <c r="E151" s="170" t="s">
        <v>134</v>
      </c>
      <c r="F151" s="170" t="s">
        <v>193</v>
      </c>
      <c r="G151" s="12"/>
      <c r="H151" s="12"/>
      <c r="I151" s="162"/>
      <c r="J151" s="171">
        <f>BK151</f>
        <v>0</v>
      </c>
      <c r="K151" s="12"/>
      <c r="L151" s="159"/>
      <c r="M151" s="164"/>
      <c r="N151" s="165"/>
      <c r="O151" s="165"/>
      <c r="P151" s="166">
        <f>SUM(P152:P155)</f>
        <v>0</v>
      </c>
      <c r="Q151" s="165"/>
      <c r="R151" s="166">
        <f>SUM(R152:R155)</f>
        <v>163.64740599999999</v>
      </c>
      <c r="S151" s="165"/>
      <c r="T151" s="167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0" t="s">
        <v>83</v>
      </c>
      <c r="AT151" s="168" t="s">
        <v>74</v>
      </c>
      <c r="AU151" s="168" t="s">
        <v>83</v>
      </c>
      <c r="AY151" s="160" t="s">
        <v>122</v>
      </c>
      <c r="BK151" s="169">
        <f>SUM(BK152:BK155)</f>
        <v>0</v>
      </c>
    </row>
    <row r="152" s="2" customFormat="1" ht="37.8" customHeight="1">
      <c r="A152" s="34"/>
      <c r="B152" s="172"/>
      <c r="C152" s="173" t="s">
        <v>194</v>
      </c>
      <c r="D152" s="173" t="s">
        <v>124</v>
      </c>
      <c r="E152" s="174" t="s">
        <v>195</v>
      </c>
      <c r="F152" s="175" t="s">
        <v>196</v>
      </c>
      <c r="G152" s="176" t="s">
        <v>127</v>
      </c>
      <c r="H152" s="177">
        <v>88.799999999999997</v>
      </c>
      <c r="I152" s="178"/>
      <c r="J152" s="179">
        <f>ROUND(I152*H152,2)</f>
        <v>0</v>
      </c>
      <c r="K152" s="180"/>
      <c r="L152" s="35"/>
      <c r="M152" s="181" t="s">
        <v>1</v>
      </c>
      <c r="N152" s="182" t="s">
        <v>41</v>
      </c>
      <c r="O152" s="78"/>
      <c r="P152" s="183">
        <f>O152*H152</f>
        <v>0</v>
      </c>
      <c r="Q152" s="183">
        <v>0.40397</v>
      </c>
      <c r="R152" s="183">
        <f>Q152*H152</f>
        <v>35.872535999999997</v>
      </c>
      <c r="S152" s="183">
        <v>0</v>
      </c>
      <c r="T152" s="18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5" t="s">
        <v>128</v>
      </c>
      <c r="AT152" s="185" t="s">
        <v>124</v>
      </c>
      <c r="AU152" s="185" t="s">
        <v>129</v>
      </c>
      <c r="AY152" s="15" t="s">
        <v>122</v>
      </c>
      <c r="BE152" s="186">
        <f>IF(N152="základná",J152,0)</f>
        <v>0</v>
      </c>
      <c r="BF152" s="186">
        <f>IF(N152="znížená",J152,0)</f>
        <v>0</v>
      </c>
      <c r="BG152" s="186">
        <f>IF(N152="zákl. prenesená",J152,0)</f>
        <v>0</v>
      </c>
      <c r="BH152" s="186">
        <f>IF(N152="zníž. prenesená",J152,0)</f>
        <v>0</v>
      </c>
      <c r="BI152" s="186">
        <f>IF(N152="nulová",J152,0)</f>
        <v>0</v>
      </c>
      <c r="BJ152" s="15" t="s">
        <v>129</v>
      </c>
      <c r="BK152" s="186">
        <f>ROUND(I152*H152,2)</f>
        <v>0</v>
      </c>
      <c r="BL152" s="15" t="s">
        <v>128</v>
      </c>
      <c r="BM152" s="185" t="s">
        <v>197</v>
      </c>
    </row>
    <row r="153" s="2" customFormat="1" ht="16.5" customHeight="1">
      <c r="A153" s="34"/>
      <c r="B153" s="172"/>
      <c r="C153" s="173" t="s">
        <v>198</v>
      </c>
      <c r="D153" s="173" t="s">
        <v>124</v>
      </c>
      <c r="E153" s="174" t="s">
        <v>199</v>
      </c>
      <c r="F153" s="175" t="s">
        <v>200</v>
      </c>
      <c r="G153" s="176" t="s">
        <v>162</v>
      </c>
      <c r="H153" s="177">
        <v>296</v>
      </c>
      <c r="I153" s="178"/>
      <c r="J153" s="179">
        <f>ROUND(I153*H153,2)</f>
        <v>0</v>
      </c>
      <c r="K153" s="180"/>
      <c r="L153" s="35"/>
      <c r="M153" s="181" t="s">
        <v>1</v>
      </c>
      <c r="N153" s="182" t="s">
        <v>41</v>
      </c>
      <c r="O153" s="78"/>
      <c r="P153" s="183">
        <f>O153*H153</f>
        <v>0</v>
      </c>
      <c r="Q153" s="183">
        <v>0.40397</v>
      </c>
      <c r="R153" s="183">
        <f>Q153*H153</f>
        <v>119.57512</v>
      </c>
      <c r="S153" s="183">
        <v>0</v>
      </c>
      <c r="T153" s="18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5" t="s">
        <v>128</v>
      </c>
      <c r="AT153" s="185" t="s">
        <v>124</v>
      </c>
      <c r="AU153" s="185" t="s">
        <v>129</v>
      </c>
      <c r="AY153" s="15" t="s">
        <v>122</v>
      </c>
      <c r="BE153" s="186">
        <f>IF(N153="základná",J153,0)</f>
        <v>0</v>
      </c>
      <c r="BF153" s="186">
        <f>IF(N153="znížená",J153,0)</f>
        <v>0</v>
      </c>
      <c r="BG153" s="186">
        <f>IF(N153="zákl. prenesená",J153,0)</f>
        <v>0</v>
      </c>
      <c r="BH153" s="186">
        <f>IF(N153="zníž. prenesená",J153,0)</f>
        <v>0</v>
      </c>
      <c r="BI153" s="186">
        <f>IF(N153="nulová",J153,0)</f>
        <v>0</v>
      </c>
      <c r="BJ153" s="15" t="s">
        <v>129</v>
      </c>
      <c r="BK153" s="186">
        <f>ROUND(I153*H153,2)</f>
        <v>0</v>
      </c>
      <c r="BL153" s="15" t="s">
        <v>128</v>
      </c>
      <c r="BM153" s="185" t="s">
        <v>201</v>
      </c>
    </row>
    <row r="154" s="2" customFormat="1" ht="24.15" customHeight="1">
      <c r="A154" s="34"/>
      <c r="B154" s="172"/>
      <c r="C154" s="173" t="s">
        <v>202</v>
      </c>
      <c r="D154" s="173" t="s">
        <v>124</v>
      </c>
      <c r="E154" s="174" t="s">
        <v>203</v>
      </c>
      <c r="F154" s="175" t="s">
        <v>204</v>
      </c>
      <c r="G154" s="176" t="s">
        <v>187</v>
      </c>
      <c r="H154" s="177">
        <v>195</v>
      </c>
      <c r="I154" s="178"/>
      <c r="J154" s="179">
        <f>ROUND(I154*H154,2)</f>
        <v>0</v>
      </c>
      <c r="K154" s="180"/>
      <c r="L154" s="35"/>
      <c r="M154" s="181" t="s">
        <v>1</v>
      </c>
      <c r="N154" s="182" t="s">
        <v>41</v>
      </c>
      <c r="O154" s="78"/>
      <c r="P154" s="183">
        <f>O154*H154</f>
        <v>0</v>
      </c>
      <c r="Q154" s="183">
        <v>0.00125</v>
      </c>
      <c r="R154" s="183">
        <f>Q154*H154</f>
        <v>0.24374999999999999</v>
      </c>
      <c r="S154" s="183">
        <v>0</v>
      </c>
      <c r="T154" s="18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5" t="s">
        <v>128</v>
      </c>
      <c r="AT154" s="185" t="s">
        <v>124</v>
      </c>
      <c r="AU154" s="185" t="s">
        <v>129</v>
      </c>
      <c r="AY154" s="15" t="s">
        <v>122</v>
      </c>
      <c r="BE154" s="186">
        <f>IF(N154="základná",J154,0)</f>
        <v>0</v>
      </c>
      <c r="BF154" s="186">
        <f>IF(N154="znížená",J154,0)</f>
        <v>0</v>
      </c>
      <c r="BG154" s="186">
        <f>IF(N154="zákl. prenesená",J154,0)</f>
        <v>0</v>
      </c>
      <c r="BH154" s="186">
        <f>IF(N154="zníž. prenesená",J154,0)</f>
        <v>0</v>
      </c>
      <c r="BI154" s="186">
        <f>IF(N154="nulová",J154,0)</f>
        <v>0</v>
      </c>
      <c r="BJ154" s="15" t="s">
        <v>129</v>
      </c>
      <c r="BK154" s="186">
        <f>ROUND(I154*H154,2)</f>
        <v>0</v>
      </c>
      <c r="BL154" s="15" t="s">
        <v>128</v>
      </c>
      <c r="BM154" s="185" t="s">
        <v>205</v>
      </c>
    </row>
    <row r="155" s="2" customFormat="1" ht="16.5" customHeight="1">
      <c r="A155" s="34"/>
      <c r="B155" s="172"/>
      <c r="C155" s="187" t="s">
        <v>7</v>
      </c>
      <c r="D155" s="187" t="s">
        <v>165</v>
      </c>
      <c r="E155" s="188" t="s">
        <v>206</v>
      </c>
      <c r="F155" s="189" t="s">
        <v>207</v>
      </c>
      <c r="G155" s="190" t="s">
        <v>181</v>
      </c>
      <c r="H155" s="191">
        <v>397.80000000000001</v>
      </c>
      <c r="I155" s="192"/>
      <c r="J155" s="193">
        <f>ROUND(I155*H155,2)</f>
        <v>0</v>
      </c>
      <c r="K155" s="194"/>
      <c r="L155" s="195"/>
      <c r="M155" s="196" t="s">
        <v>1</v>
      </c>
      <c r="N155" s="197" t="s">
        <v>41</v>
      </c>
      <c r="O155" s="78"/>
      <c r="P155" s="183">
        <f>O155*H155</f>
        <v>0</v>
      </c>
      <c r="Q155" s="183">
        <v>0.02</v>
      </c>
      <c r="R155" s="183">
        <f>Q155*H155</f>
        <v>7.9560000000000004</v>
      </c>
      <c r="S155" s="183">
        <v>0</v>
      </c>
      <c r="T155" s="18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5" t="s">
        <v>151</v>
      </c>
      <c r="AT155" s="185" t="s">
        <v>165</v>
      </c>
      <c r="AU155" s="185" t="s">
        <v>129</v>
      </c>
      <c r="AY155" s="15" t="s">
        <v>122</v>
      </c>
      <c r="BE155" s="186">
        <f>IF(N155="základná",J155,0)</f>
        <v>0</v>
      </c>
      <c r="BF155" s="186">
        <f>IF(N155="znížená",J155,0)</f>
        <v>0</v>
      </c>
      <c r="BG155" s="186">
        <f>IF(N155="zákl. prenesená",J155,0)</f>
        <v>0</v>
      </c>
      <c r="BH155" s="186">
        <f>IF(N155="zníž. prenesená",J155,0)</f>
        <v>0</v>
      </c>
      <c r="BI155" s="186">
        <f>IF(N155="nulová",J155,0)</f>
        <v>0</v>
      </c>
      <c r="BJ155" s="15" t="s">
        <v>129</v>
      </c>
      <c r="BK155" s="186">
        <f>ROUND(I155*H155,2)</f>
        <v>0</v>
      </c>
      <c r="BL155" s="15" t="s">
        <v>128</v>
      </c>
      <c r="BM155" s="185" t="s">
        <v>208</v>
      </c>
    </row>
    <row r="156" s="12" customFormat="1" ht="22.8" customHeight="1">
      <c r="A156" s="12"/>
      <c r="B156" s="159"/>
      <c r="C156" s="12"/>
      <c r="D156" s="160" t="s">
        <v>74</v>
      </c>
      <c r="E156" s="170" t="s">
        <v>128</v>
      </c>
      <c r="F156" s="170" t="s">
        <v>209</v>
      </c>
      <c r="G156" s="12"/>
      <c r="H156" s="12"/>
      <c r="I156" s="162"/>
      <c r="J156" s="171">
        <f>BK156</f>
        <v>0</v>
      </c>
      <c r="K156" s="12"/>
      <c r="L156" s="159"/>
      <c r="M156" s="164"/>
      <c r="N156" s="165"/>
      <c r="O156" s="165"/>
      <c r="P156" s="166">
        <f>SUM(P157:P159)</f>
        <v>0</v>
      </c>
      <c r="Q156" s="165"/>
      <c r="R156" s="166">
        <f>SUM(R157:R159)</f>
        <v>8.5623480000000001</v>
      </c>
      <c r="S156" s="165"/>
      <c r="T156" s="167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0" t="s">
        <v>83</v>
      </c>
      <c r="AT156" s="168" t="s">
        <v>74</v>
      </c>
      <c r="AU156" s="168" t="s">
        <v>83</v>
      </c>
      <c r="AY156" s="160" t="s">
        <v>122</v>
      </c>
      <c r="BK156" s="169">
        <f>SUM(BK157:BK159)</f>
        <v>0</v>
      </c>
    </row>
    <row r="157" s="2" customFormat="1" ht="24.15" customHeight="1">
      <c r="A157" s="34"/>
      <c r="B157" s="172"/>
      <c r="C157" s="173" t="s">
        <v>210</v>
      </c>
      <c r="D157" s="173" t="s">
        <v>124</v>
      </c>
      <c r="E157" s="174" t="s">
        <v>211</v>
      </c>
      <c r="F157" s="175" t="s">
        <v>212</v>
      </c>
      <c r="G157" s="176" t="s">
        <v>187</v>
      </c>
      <c r="H157" s="177">
        <v>82.799999999999997</v>
      </c>
      <c r="I157" s="178"/>
      <c r="J157" s="179">
        <f>ROUND(I157*H157,2)</f>
        <v>0</v>
      </c>
      <c r="K157" s="180"/>
      <c r="L157" s="35"/>
      <c r="M157" s="181" t="s">
        <v>1</v>
      </c>
      <c r="N157" s="182" t="s">
        <v>41</v>
      </c>
      <c r="O157" s="78"/>
      <c r="P157" s="183">
        <f>O157*H157</f>
        <v>0</v>
      </c>
      <c r="Q157" s="183">
        <v>0.099099999999999994</v>
      </c>
      <c r="R157" s="183">
        <f>Q157*H157</f>
        <v>8.2054799999999997</v>
      </c>
      <c r="S157" s="183">
        <v>0</v>
      </c>
      <c r="T157" s="18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5" t="s">
        <v>128</v>
      </c>
      <c r="AT157" s="185" t="s">
        <v>124</v>
      </c>
      <c r="AU157" s="185" t="s">
        <v>129</v>
      </c>
      <c r="AY157" s="15" t="s">
        <v>122</v>
      </c>
      <c r="BE157" s="186">
        <f>IF(N157="základná",J157,0)</f>
        <v>0</v>
      </c>
      <c r="BF157" s="186">
        <f>IF(N157="znížená",J157,0)</f>
        <v>0</v>
      </c>
      <c r="BG157" s="186">
        <f>IF(N157="zákl. prenesená",J157,0)</f>
        <v>0</v>
      </c>
      <c r="BH157" s="186">
        <f>IF(N157="zníž. prenesená",J157,0)</f>
        <v>0</v>
      </c>
      <c r="BI157" s="186">
        <f>IF(N157="nulová",J157,0)</f>
        <v>0</v>
      </c>
      <c r="BJ157" s="15" t="s">
        <v>129</v>
      </c>
      <c r="BK157" s="186">
        <f>ROUND(I157*H157,2)</f>
        <v>0</v>
      </c>
      <c r="BL157" s="15" t="s">
        <v>128</v>
      </c>
      <c r="BM157" s="185" t="s">
        <v>213</v>
      </c>
    </row>
    <row r="158" s="2" customFormat="1" ht="24.15" customHeight="1">
      <c r="A158" s="34"/>
      <c r="B158" s="172"/>
      <c r="C158" s="173" t="s">
        <v>214</v>
      </c>
      <c r="D158" s="173" t="s">
        <v>124</v>
      </c>
      <c r="E158" s="174" t="s">
        <v>215</v>
      </c>
      <c r="F158" s="175" t="s">
        <v>216</v>
      </c>
      <c r="G158" s="176" t="s">
        <v>162</v>
      </c>
      <c r="H158" s="177">
        <v>82.799999999999997</v>
      </c>
      <c r="I158" s="178"/>
      <c r="J158" s="179">
        <f>ROUND(I158*H158,2)</f>
        <v>0</v>
      </c>
      <c r="K158" s="180"/>
      <c r="L158" s="35"/>
      <c r="M158" s="181" t="s">
        <v>1</v>
      </c>
      <c r="N158" s="182" t="s">
        <v>41</v>
      </c>
      <c r="O158" s="78"/>
      <c r="P158" s="183">
        <f>O158*H158</f>
        <v>0</v>
      </c>
      <c r="Q158" s="183">
        <v>0.0043099999999999996</v>
      </c>
      <c r="R158" s="183">
        <f>Q158*H158</f>
        <v>0.35686799999999996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128</v>
      </c>
      <c r="AT158" s="185" t="s">
        <v>124</v>
      </c>
      <c r="AU158" s="185" t="s">
        <v>129</v>
      </c>
      <c r="AY158" s="15" t="s">
        <v>122</v>
      </c>
      <c r="BE158" s="186">
        <f>IF(N158="základná",J158,0)</f>
        <v>0</v>
      </c>
      <c r="BF158" s="186">
        <f>IF(N158="znížená",J158,0)</f>
        <v>0</v>
      </c>
      <c r="BG158" s="186">
        <f>IF(N158="zákl. prenesená",J158,0)</f>
        <v>0</v>
      </c>
      <c r="BH158" s="186">
        <f>IF(N158="zníž. prenesená",J158,0)</f>
        <v>0</v>
      </c>
      <c r="BI158" s="186">
        <f>IF(N158="nulová",J158,0)</f>
        <v>0</v>
      </c>
      <c r="BJ158" s="15" t="s">
        <v>129</v>
      </c>
      <c r="BK158" s="186">
        <f>ROUND(I158*H158,2)</f>
        <v>0</v>
      </c>
      <c r="BL158" s="15" t="s">
        <v>128</v>
      </c>
      <c r="BM158" s="185" t="s">
        <v>217</v>
      </c>
    </row>
    <row r="159" s="2" customFormat="1" ht="24.15" customHeight="1">
      <c r="A159" s="34"/>
      <c r="B159" s="172"/>
      <c r="C159" s="173" t="s">
        <v>218</v>
      </c>
      <c r="D159" s="173" t="s">
        <v>124</v>
      </c>
      <c r="E159" s="174" t="s">
        <v>219</v>
      </c>
      <c r="F159" s="175" t="s">
        <v>220</v>
      </c>
      <c r="G159" s="176" t="s">
        <v>162</v>
      </c>
      <c r="H159" s="177">
        <v>82.799999999999997</v>
      </c>
      <c r="I159" s="178"/>
      <c r="J159" s="179">
        <f>ROUND(I159*H159,2)</f>
        <v>0</v>
      </c>
      <c r="K159" s="180"/>
      <c r="L159" s="35"/>
      <c r="M159" s="181" t="s">
        <v>1</v>
      </c>
      <c r="N159" s="182" t="s">
        <v>41</v>
      </c>
      <c r="O159" s="78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5" t="s">
        <v>128</v>
      </c>
      <c r="AT159" s="185" t="s">
        <v>124</v>
      </c>
      <c r="AU159" s="185" t="s">
        <v>129</v>
      </c>
      <c r="AY159" s="15" t="s">
        <v>122</v>
      </c>
      <c r="BE159" s="186">
        <f>IF(N159="základná",J159,0)</f>
        <v>0</v>
      </c>
      <c r="BF159" s="186">
        <f>IF(N159="znížená",J159,0)</f>
        <v>0</v>
      </c>
      <c r="BG159" s="186">
        <f>IF(N159="zákl. prenesená",J159,0)</f>
        <v>0</v>
      </c>
      <c r="BH159" s="186">
        <f>IF(N159="zníž. prenesená",J159,0)</f>
        <v>0</v>
      </c>
      <c r="BI159" s="186">
        <f>IF(N159="nulová",J159,0)</f>
        <v>0</v>
      </c>
      <c r="BJ159" s="15" t="s">
        <v>129</v>
      </c>
      <c r="BK159" s="186">
        <f>ROUND(I159*H159,2)</f>
        <v>0</v>
      </c>
      <c r="BL159" s="15" t="s">
        <v>128</v>
      </c>
      <c r="BM159" s="185" t="s">
        <v>221</v>
      </c>
    </row>
    <row r="160" s="12" customFormat="1" ht="22.8" customHeight="1">
      <c r="A160" s="12"/>
      <c r="B160" s="159"/>
      <c r="C160" s="12"/>
      <c r="D160" s="160" t="s">
        <v>74</v>
      </c>
      <c r="E160" s="170" t="s">
        <v>141</v>
      </c>
      <c r="F160" s="170" t="s">
        <v>222</v>
      </c>
      <c r="G160" s="12"/>
      <c r="H160" s="12"/>
      <c r="I160" s="162"/>
      <c r="J160" s="171">
        <f>BK160</f>
        <v>0</v>
      </c>
      <c r="K160" s="12"/>
      <c r="L160" s="159"/>
      <c r="M160" s="164"/>
      <c r="N160" s="165"/>
      <c r="O160" s="165"/>
      <c r="P160" s="166">
        <f>SUM(P161:P168)</f>
        <v>0</v>
      </c>
      <c r="Q160" s="165"/>
      <c r="R160" s="166">
        <f>SUM(R161:R168)</f>
        <v>300.42453999999998</v>
      </c>
      <c r="S160" s="165"/>
      <c r="T160" s="167">
        <f>SUM(T161:T168)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0" t="s">
        <v>83</v>
      </c>
      <c r="AT160" s="168" t="s">
        <v>74</v>
      </c>
      <c r="AU160" s="168" t="s">
        <v>83</v>
      </c>
      <c r="AY160" s="160" t="s">
        <v>122</v>
      </c>
      <c r="BK160" s="169">
        <f>SUM(BK161:BK168)</f>
        <v>0</v>
      </c>
    </row>
    <row r="161" s="2" customFormat="1" ht="33" customHeight="1">
      <c r="A161" s="34"/>
      <c r="B161" s="172"/>
      <c r="C161" s="173" t="s">
        <v>223</v>
      </c>
      <c r="D161" s="173" t="s">
        <v>124</v>
      </c>
      <c r="E161" s="174" t="s">
        <v>224</v>
      </c>
      <c r="F161" s="175" t="s">
        <v>225</v>
      </c>
      <c r="G161" s="176" t="s">
        <v>162</v>
      </c>
      <c r="H161" s="177">
        <v>181</v>
      </c>
      <c r="I161" s="178"/>
      <c r="J161" s="179">
        <f>ROUND(I161*H161,2)</f>
        <v>0</v>
      </c>
      <c r="K161" s="180"/>
      <c r="L161" s="35"/>
      <c r="M161" s="181" t="s">
        <v>1</v>
      </c>
      <c r="N161" s="182" t="s">
        <v>41</v>
      </c>
      <c r="O161" s="78"/>
      <c r="P161" s="183">
        <f>O161*H161</f>
        <v>0</v>
      </c>
      <c r="Q161" s="183">
        <v>0.106</v>
      </c>
      <c r="R161" s="183">
        <f>Q161*H161</f>
        <v>19.186</v>
      </c>
      <c r="S161" s="183">
        <v>0</v>
      </c>
      <c r="T161" s="18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5" t="s">
        <v>128</v>
      </c>
      <c r="AT161" s="185" t="s">
        <v>124</v>
      </c>
      <c r="AU161" s="185" t="s">
        <v>129</v>
      </c>
      <c r="AY161" s="15" t="s">
        <v>122</v>
      </c>
      <c r="BE161" s="186">
        <f>IF(N161="základná",J161,0)</f>
        <v>0</v>
      </c>
      <c r="BF161" s="186">
        <f>IF(N161="znížená",J161,0)</f>
        <v>0</v>
      </c>
      <c r="BG161" s="186">
        <f>IF(N161="zákl. prenesená",J161,0)</f>
        <v>0</v>
      </c>
      <c r="BH161" s="186">
        <f>IF(N161="zníž. prenesená",J161,0)</f>
        <v>0</v>
      </c>
      <c r="BI161" s="186">
        <f>IF(N161="nulová",J161,0)</f>
        <v>0</v>
      </c>
      <c r="BJ161" s="15" t="s">
        <v>129</v>
      </c>
      <c r="BK161" s="186">
        <f>ROUND(I161*H161,2)</f>
        <v>0</v>
      </c>
      <c r="BL161" s="15" t="s">
        <v>128</v>
      </c>
      <c r="BM161" s="185" t="s">
        <v>226</v>
      </c>
    </row>
    <row r="162" s="2" customFormat="1" ht="33" customHeight="1">
      <c r="A162" s="34"/>
      <c r="B162" s="172"/>
      <c r="C162" s="173" t="s">
        <v>227</v>
      </c>
      <c r="D162" s="173" t="s">
        <v>124</v>
      </c>
      <c r="E162" s="174" t="s">
        <v>228</v>
      </c>
      <c r="F162" s="175" t="s">
        <v>229</v>
      </c>
      <c r="G162" s="176" t="s">
        <v>162</v>
      </c>
      <c r="H162" s="177">
        <v>180</v>
      </c>
      <c r="I162" s="178"/>
      <c r="J162" s="179">
        <f>ROUND(I162*H162,2)</f>
        <v>0</v>
      </c>
      <c r="K162" s="180"/>
      <c r="L162" s="35"/>
      <c r="M162" s="181" t="s">
        <v>1</v>
      </c>
      <c r="N162" s="182" t="s">
        <v>41</v>
      </c>
      <c r="O162" s="78"/>
      <c r="P162" s="183">
        <f>O162*H162</f>
        <v>0</v>
      </c>
      <c r="Q162" s="183">
        <v>0.19900000000000001</v>
      </c>
      <c r="R162" s="183">
        <f>Q162*H162</f>
        <v>35.82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128</v>
      </c>
      <c r="AT162" s="185" t="s">
        <v>124</v>
      </c>
      <c r="AU162" s="185" t="s">
        <v>129</v>
      </c>
      <c r="AY162" s="15" t="s">
        <v>122</v>
      </c>
      <c r="BE162" s="186">
        <f>IF(N162="základná",J162,0)</f>
        <v>0</v>
      </c>
      <c r="BF162" s="186">
        <f>IF(N162="znížená",J162,0)</f>
        <v>0</v>
      </c>
      <c r="BG162" s="186">
        <f>IF(N162="zákl. prenesená",J162,0)</f>
        <v>0</v>
      </c>
      <c r="BH162" s="186">
        <f>IF(N162="zníž. prenesená",J162,0)</f>
        <v>0</v>
      </c>
      <c r="BI162" s="186">
        <f>IF(N162="nulová",J162,0)</f>
        <v>0</v>
      </c>
      <c r="BJ162" s="15" t="s">
        <v>129</v>
      </c>
      <c r="BK162" s="186">
        <f>ROUND(I162*H162,2)</f>
        <v>0</v>
      </c>
      <c r="BL162" s="15" t="s">
        <v>128</v>
      </c>
      <c r="BM162" s="185" t="s">
        <v>230</v>
      </c>
    </row>
    <row r="163" s="2" customFormat="1" ht="33" customHeight="1">
      <c r="A163" s="34"/>
      <c r="B163" s="172"/>
      <c r="C163" s="173" t="s">
        <v>231</v>
      </c>
      <c r="D163" s="173" t="s">
        <v>124</v>
      </c>
      <c r="E163" s="174" t="s">
        <v>232</v>
      </c>
      <c r="F163" s="175" t="s">
        <v>233</v>
      </c>
      <c r="G163" s="176" t="s">
        <v>162</v>
      </c>
      <c r="H163" s="177">
        <v>160</v>
      </c>
      <c r="I163" s="178"/>
      <c r="J163" s="179">
        <f>ROUND(I163*H163,2)</f>
        <v>0</v>
      </c>
      <c r="K163" s="180"/>
      <c r="L163" s="35"/>
      <c r="M163" s="181" t="s">
        <v>1</v>
      </c>
      <c r="N163" s="182" t="s">
        <v>41</v>
      </c>
      <c r="O163" s="78"/>
      <c r="P163" s="183">
        <f>O163*H163</f>
        <v>0</v>
      </c>
      <c r="Q163" s="183">
        <v>0.36834</v>
      </c>
      <c r="R163" s="183">
        <f>Q163*H163</f>
        <v>58.934399999999997</v>
      </c>
      <c r="S163" s="183">
        <v>0</v>
      </c>
      <c r="T163" s="18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5" t="s">
        <v>128</v>
      </c>
      <c r="AT163" s="185" t="s">
        <v>124</v>
      </c>
      <c r="AU163" s="185" t="s">
        <v>129</v>
      </c>
      <c r="AY163" s="15" t="s">
        <v>122</v>
      </c>
      <c r="BE163" s="186">
        <f>IF(N163="základná",J163,0)</f>
        <v>0</v>
      </c>
      <c r="BF163" s="186">
        <f>IF(N163="znížená",J163,0)</f>
        <v>0</v>
      </c>
      <c r="BG163" s="186">
        <f>IF(N163="zákl. prenesená",J163,0)</f>
        <v>0</v>
      </c>
      <c r="BH163" s="186">
        <f>IF(N163="zníž. prenesená",J163,0)</f>
        <v>0</v>
      </c>
      <c r="BI163" s="186">
        <f>IF(N163="nulová",J163,0)</f>
        <v>0</v>
      </c>
      <c r="BJ163" s="15" t="s">
        <v>129</v>
      </c>
      <c r="BK163" s="186">
        <f>ROUND(I163*H163,2)</f>
        <v>0</v>
      </c>
      <c r="BL163" s="15" t="s">
        <v>128</v>
      </c>
      <c r="BM163" s="185" t="s">
        <v>234</v>
      </c>
    </row>
    <row r="164" s="2" customFormat="1" ht="24.15" customHeight="1">
      <c r="A164" s="34"/>
      <c r="B164" s="172"/>
      <c r="C164" s="173" t="s">
        <v>235</v>
      </c>
      <c r="D164" s="173" t="s">
        <v>124</v>
      </c>
      <c r="E164" s="174" t="s">
        <v>236</v>
      </c>
      <c r="F164" s="175" t="s">
        <v>237</v>
      </c>
      <c r="G164" s="176" t="s">
        <v>162</v>
      </c>
      <c r="H164" s="177">
        <v>180</v>
      </c>
      <c r="I164" s="178"/>
      <c r="J164" s="179">
        <f>ROUND(I164*H164,2)</f>
        <v>0</v>
      </c>
      <c r="K164" s="180"/>
      <c r="L164" s="35"/>
      <c r="M164" s="181" t="s">
        <v>1</v>
      </c>
      <c r="N164" s="182" t="s">
        <v>41</v>
      </c>
      <c r="O164" s="78"/>
      <c r="P164" s="183">
        <f>O164*H164</f>
        <v>0</v>
      </c>
      <c r="Q164" s="183">
        <v>0.18906999999999999</v>
      </c>
      <c r="R164" s="183">
        <f>Q164*H164</f>
        <v>34.032599999999995</v>
      </c>
      <c r="S164" s="183">
        <v>0</v>
      </c>
      <c r="T164" s="18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5" t="s">
        <v>128</v>
      </c>
      <c r="AT164" s="185" t="s">
        <v>124</v>
      </c>
      <c r="AU164" s="185" t="s">
        <v>129</v>
      </c>
      <c r="AY164" s="15" t="s">
        <v>122</v>
      </c>
      <c r="BE164" s="186">
        <f>IF(N164="základná",J164,0)</f>
        <v>0</v>
      </c>
      <c r="BF164" s="186">
        <f>IF(N164="znížená",J164,0)</f>
        <v>0</v>
      </c>
      <c r="BG164" s="186">
        <f>IF(N164="zákl. prenesená",J164,0)</f>
        <v>0</v>
      </c>
      <c r="BH164" s="186">
        <f>IF(N164="zníž. prenesená",J164,0)</f>
        <v>0</v>
      </c>
      <c r="BI164" s="186">
        <f>IF(N164="nulová",J164,0)</f>
        <v>0</v>
      </c>
      <c r="BJ164" s="15" t="s">
        <v>129</v>
      </c>
      <c r="BK164" s="186">
        <f>ROUND(I164*H164,2)</f>
        <v>0</v>
      </c>
      <c r="BL164" s="15" t="s">
        <v>128</v>
      </c>
      <c r="BM164" s="185" t="s">
        <v>238</v>
      </c>
    </row>
    <row r="165" s="2" customFormat="1" ht="24.15" customHeight="1">
      <c r="A165" s="34"/>
      <c r="B165" s="172"/>
      <c r="C165" s="173" t="s">
        <v>239</v>
      </c>
      <c r="D165" s="173" t="s">
        <v>124</v>
      </c>
      <c r="E165" s="174" t="s">
        <v>240</v>
      </c>
      <c r="F165" s="175" t="s">
        <v>241</v>
      </c>
      <c r="G165" s="176" t="s">
        <v>162</v>
      </c>
      <c r="H165" s="177">
        <v>181</v>
      </c>
      <c r="I165" s="178"/>
      <c r="J165" s="179">
        <f>ROUND(I165*H165,2)</f>
        <v>0</v>
      </c>
      <c r="K165" s="180"/>
      <c r="L165" s="35"/>
      <c r="M165" s="181" t="s">
        <v>1</v>
      </c>
      <c r="N165" s="182" t="s">
        <v>41</v>
      </c>
      <c r="O165" s="78"/>
      <c r="P165" s="183">
        <f>O165*H165</f>
        <v>0</v>
      </c>
      <c r="Q165" s="183">
        <v>0.27994000000000002</v>
      </c>
      <c r="R165" s="183">
        <f>Q165*H165</f>
        <v>50.669140000000006</v>
      </c>
      <c r="S165" s="183">
        <v>0</v>
      </c>
      <c r="T165" s="18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5" t="s">
        <v>128</v>
      </c>
      <c r="AT165" s="185" t="s">
        <v>124</v>
      </c>
      <c r="AU165" s="185" t="s">
        <v>129</v>
      </c>
      <c r="AY165" s="15" t="s">
        <v>122</v>
      </c>
      <c r="BE165" s="186">
        <f>IF(N165="základná",J165,0)</f>
        <v>0</v>
      </c>
      <c r="BF165" s="186">
        <f>IF(N165="znížená",J165,0)</f>
        <v>0</v>
      </c>
      <c r="BG165" s="186">
        <f>IF(N165="zákl. prenesená",J165,0)</f>
        <v>0</v>
      </c>
      <c r="BH165" s="186">
        <f>IF(N165="zníž. prenesená",J165,0)</f>
        <v>0</v>
      </c>
      <c r="BI165" s="186">
        <f>IF(N165="nulová",J165,0)</f>
        <v>0</v>
      </c>
      <c r="BJ165" s="15" t="s">
        <v>129</v>
      </c>
      <c r="BK165" s="186">
        <f>ROUND(I165*H165,2)</f>
        <v>0</v>
      </c>
      <c r="BL165" s="15" t="s">
        <v>128</v>
      </c>
      <c r="BM165" s="185" t="s">
        <v>242</v>
      </c>
    </row>
    <row r="166" s="2" customFormat="1" ht="24.15" customHeight="1">
      <c r="A166" s="34"/>
      <c r="B166" s="172"/>
      <c r="C166" s="173" t="s">
        <v>243</v>
      </c>
      <c r="D166" s="173" t="s">
        <v>124</v>
      </c>
      <c r="E166" s="174" t="s">
        <v>244</v>
      </c>
      <c r="F166" s="175" t="s">
        <v>245</v>
      </c>
      <c r="G166" s="176" t="s">
        <v>162</v>
      </c>
      <c r="H166" s="177">
        <v>160</v>
      </c>
      <c r="I166" s="178"/>
      <c r="J166" s="179">
        <f>ROUND(I166*H166,2)</f>
        <v>0</v>
      </c>
      <c r="K166" s="180"/>
      <c r="L166" s="35"/>
      <c r="M166" s="181" t="s">
        <v>1</v>
      </c>
      <c r="N166" s="182" t="s">
        <v>41</v>
      </c>
      <c r="O166" s="78"/>
      <c r="P166" s="183">
        <f>O166*H166</f>
        <v>0</v>
      </c>
      <c r="Q166" s="183">
        <v>0.24156</v>
      </c>
      <c r="R166" s="183">
        <f>Q166*H166</f>
        <v>38.6496</v>
      </c>
      <c r="S166" s="183">
        <v>0</v>
      </c>
      <c r="T166" s="18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5" t="s">
        <v>128</v>
      </c>
      <c r="AT166" s="185" t="s">
        <v>124</v>
      </c>
      <c r="AU166" s="185" t="s">
        <v>129</v>
      </c>
      <c r="AY166" s="15" t="s">
        <v>122</v>
      </c>
      <c r="BE166" s="186">
        <f>IF(N166="základná",J166,0)</f>
        <v>0</v>
      </c>
      <c r="BF166" s="186">
        <f>IF(N166="znížená",J166,0)</f>
        <v>0</v>
      </c>
      <c r="BG166" s="186">
        <f>IF(N166="zákl. prenesená",J166,0)</f>
        <v>0</v>
      </c>
      <c r="BH166" s="186">
        <f>IF(N166="zníž. prenesená",J166,0)</f>
        <v>0</v>
      </c>
      <c r="BI166" s="186">
        <f>IF(N166="nulová",J166,0)</f>
        <v>0</v>
      </c>
      <c r="BJ166" s="15" t="s">
        <v>129</v>
      </c>
      <c r="BK166" s="186">
        <f>ROUND(I166*H166,2)</f>
        <v>0</v>
      </c>
      <c r="BL166" s="15" t="s">
        <v>128</v>
      </c>
      <c r="BM166" s="185" t="s">
        <v>246</v>
      </c>
    </row>
    <row r="167" s="2" customFormat="1" ht="24.15" customHeight="1">
      <c r="A167" s="34"/>
      <c r="B167" s="172"/>
      <c r="C167" s="173" t="s">
        <v>247</v>
      </c>
      <c r="D167" s="173" t="s">
        <v>124</v>
      </c>
      <c r="E167" s="174" t="s">
        <v>248</v>
      </c>
      <c r="F167" s="175" t="s">
        <v>249</v>
      </c>
      <c r="G167" s="176" t="s">
        <v>162</v>
      </c>
      <c r="H167" s="177">
        <v>181</v>
      </c>
      <c r="I167" s="178"/>
      <c r="J167" s="179">
        <f>ROUND(I167*H167,2)</f>
        <v>0</v>
      </c>
      <c r="K167" s="180"/>
      <c r="L167" s="35"/>
      <c r="M167" s="181" t="s">
        <v>1</v>
      </c>
      <c r="N167" s="182" t="s">
        <v>41</v>
      </c>
      <c r="O167" s="78"/>
      <c r="P167" s="183">
        <f>O167*H167</f>
        <v>0</v>
      </c>
      <c r="Q167" s="183">
        <v>0.16700000000000001</v>
      </c>
      <c r="R167" s="183">
        <f>Q167*H167</f>
        <v>30.227</v>
      </c>
      <c r="S167" s="183">
        <v>0</v>
      </c>
      <c r="T167" s="18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5" t="s">
        <v>128</v>
      </c>
      <c r="AT167" s="185" t="s">
        <v>124</v>
      </c>
      <c r="AU167" s="185" t="s">
        <v>129</v>
      </c>
      <c r="AY167" s="15" t="s">
        <v>122</v>
      </c>
      <c r="BE167" s="186">
        <f>IF(N167="základná",J167,0)</f>
        <v>0</v>
      </c>
      <c r="BF167" s="186">
        <f>IF(N167="znížená",J167,0)</f>
        <v>0</v>
      </c>
      <c r="BG167" s="186">
        <f>IF(N167="zákl. prenesená",J167,0)</f>
        <v>0</v>
      </c>
      <c r="BH167" s="186">
        <f>IF(N167="zníž. prenesená",J167,0)</f>
        <v>0</v>
      </c>
      <c r="BI167" s="186">
        <f>IF(N167="nulová",J167,0)</f>
        <v>0</v>
      </c>
      <c r="BJ167" s="15" t="s">
        <v>129</v>
      </c>
      <c r="BK167" s="186">
        <f>ROUND(I167*H167,2)</f>
        <v>0</v>
      </c>
      <c r="BL167" s="15" t="s">
        <v>128</v>
      </c>
      <c r="BM167" s="185" t="s">
        <v>250</v>
      </c>
    </row>
    <row r="168" s="2" customFormat="1" ht="16.5" customHeight="1">
      <c r="A168" s="34"/>
      <c r="B168" s="172"/>
      <c r="C168" s="187" t="s">
        <v>251</v>
      </c>
      <c r="D168" s="187" t="s">
        <v>165</v>
      </c>
      <c r="E168" s="188" t="s">
        <v>252</v>
      </c>
      <c r="F168" s="189" t="s">
        <v>253</v>
      </c>
      <c r="G168" s="190" t="s">
        <v>162</v>
      </c>
      <c r="H168" s="191">
        <v>182.81</v>
      </c>
      <c r="I168" s="192"/>
      <c r="J168" s="193">
        <f>ROUND(I168*H168,2)</f>
        <v>0</v>
      </c>
      <c r="K168" s="194"/>
      <c r="L168" s="195"/>
      <c r="M168" s="196" t="s">
        <v>1</v>
      </c>
      <c r="N168" s="197" t="s">
        <v>41</v>
      </c>
      <c r="O168" s="78"/>
      <c r="P168" s="183">
        <f>O168*H168</f>
        <v>0</v>
      </c>
      <c r="Q168" s="183">
        <v>0.17999999999999999</v>
      </c>
      <c r="R168" s="183">
        <f>Q168*H168</f>
        <v>32.905799999999999</v>
      </c>
      <c r="S168" s="183">
        <v>0</v>
      </c>
      <c r="T168" s="18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5" t="s">
        <v>151</v>
      </c>
      <c r="AT168" s="185" t="s">
        <v>165</v>
      </c>
      <c r="AU168" s="185" t="s">
        <v>129</v>
      </c>
      <c r="AY168" s="15" t="s">
        <v>122</v>
      </c>
      <c r="BE168" s="186">
        <f>IF(N168="základná",J168,0)</f>
        <v>0</v>
      </c>
      <c r="BF168" s="186">
        <f>IF(N168="znížená",J168,0)</f>
        <v>0</v>
      </c>
      <c r="BG168" s="186">
        <f>IF(N168="zákl. prenesená",J168,0)</f>
        <v>0</v>
      </c>
      <c r="BH168" s="186">
        <f>IF(N168="zníž. prenesená",J168,0)</f>
        <v>0</v>
      </c>
      <c r="BI168" s="186">
        <f>IF(N168="nulová",J168,0)</f>
        <v>0</v>
      </c>
      <c r="BJ168" s="15" t="s">
        <v>129</v>
      </c>
      <c r="BK168" s="186">
        <f>ROUND(I168*H168,2)</f>
        <v>0</v>
      </c>
      <c r="BL168" s="15" t="s">
        <v>128</v>
      </c>
      <c r="BM168" s="185" t="s">
        <v>254</v>
      </c>
    </row>
    <row r="169" s="12" customFormat="1" ht="22.8" customHeight="1">
      <c r="A169" s="12"/>
      <c r="B169" s="159"/>
      <c r="C169" s="12"/>
      <c r="D169" s="160" t="s">
        <v>74</v>
      </c>
      <c r="E169" s="170" t="s">
        <v>155</v>
      </c>
      <c r="F169" s="170" t="s">
        <v>255</v>
      </c>
      <c r="G169" s="12"/>
      <c r="H169" s="12"/>
      <c r="I169" s="162"/>
      <c r="J169" s="171">
        <f>BK169</f>
        <v>0</v>
      </c>
      <c r="K169" s="12"/>
      <c r="L169" s="159"/>
      <c r="M169" s="164"/>
      <c r="N169" s="165"/>
      <c r="O169" s="165"/>
      <c r="P169" s="166">
        <f>P170</f>
        <v>0</v>
      </c>
      <c r="Q169" s="165"/>
      <c r="R169" s="166">
        <f>R170</f>
        <v>0.00040000000000000002</v>
      </c>
      <c r="S169" s="165"/>
      <c r="T169" s="167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0" t="s">
        <v>83</v>
      </c>
      <c r="AT169" s="168" t="s">
        <v>74</v>
      </c>
      <c r="AU169" s="168" t="s">
        <v>83</v>
      </c>
      <c r="AY169" s="160" t="s">
        <v>122</v>
      </c>
      <c r="BK169" s="169">
        <f>BK170</f>
        <v>0</v>
      </c>
    </row>
    <row r="170" s="2" customFormat="1" ht="24.15" customHeight="1">
      <c r="A170" s="34"/>
      <c r="B170" s="172"/>
      <c r="C170" s="173" t="s">
        <v>256</v>
      </c>
      <c r="D170" s="173" t="s">
        <v>124</v>
      </c>
      <c r="E170" s="174" t="s">
        <v>257</v>
      </c>
      <c r="F170" s="175" t="s">
        <v>258</v>
      </c>
      <c r="G170" s="176" t="s">
        <v>187</v>
      </c>
      <c r="H170" s="177">
        <v>40</v>
      </c>
      <c r="I170" s="178"/>
      <c r="J170" s="179">
        <f>ROUND(I170*H170,2)</f>
        <v>0</v>
      </c>
      <c r="K170" s="180"/>
      <c r="L170" s="35"/>
      <c r="M170" s="181" t="s">
        <v>1</v>
      </c>
      <c r="N170" s="182" t="s">
        <v>41</v>
      </c>
      <c r="O170" s="78"/>
      <c r="P170" s="183">
        <f>O170*H170</f>
        <v>0</v>
      </c>
      <c r="Q170" s="183">
        <v>1.0000000000000001E-05</v>
      </c>
      <c r="R170" s="183">
        <f>Q170*H170</f>
        <v>0.00040000000000000002</v>
      </c>
      <c r="S170" s="183">
        <v>0</v>
      </c>
      <c r="T170" s="18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5" t="s">
        <v>128</v>
      </c>
      <c r="AT170" s="185" t="s">
        <v>124</v>
      </c>
      <c r="AU170" s="185" t="s">
        <v>129</v>
      </c>
      <c r="AY170" s="15" t="s">
        <v>122</v>
      </c>
      <c r="BE170" s="186">
        <f>IF(N170="základná",J170,0)</f>
        <v>0</v>
      </c>
      <c r="BF170" s="186">
        <f>IF(N170="znížená",J170,0)</f>
        <v>0</v>
      </c>
      <c r="BG170" s="186">
        <f>IF(N170="zákl. prenesená",J170,0)</f>
        <v>0</v>
      </c>
      <c r="BH170" s="186">
        <f>IF(N170="zníž. prenesená",J170,0)</f>
        <v>0</v>
      </c>
      <c r="BI170" s="186">
        <f>IF(N170="nulová",J170,0)</f>
        <v>0</v>
      </c>
      <c r="BJ170" s="15" t="s">
        <v>129</v>
      </c>
      <c r="BK170" s="186">
        <f>ROUND(I170*H170,2)</f>
        <v>0</v>
      </c>
      <c r="BL170" s="15" t="s">
        <v>128</v>
      </c>
      <c r="BM170" s="185" t="s">
        <v>259</v>
      </c>
    </row>
    <row r="171" s="12" customFormat="1" ht="22.8" customHeight="1">
      <c r="A171" s="12"/>
      <c r="B171" s="159"/>
      <c r="C171" s="12"/>
      <c r="D171" s="160" t="s">
        <v>74</v>
      </c>
      <c r="E171" s="170" t="s">
        <v>260</v>
      </c>
      <c r="F171" s="170" t="s">
        <v>261</v>
      </c>
      <c r="G171" s="12"/>
      <c r="H171" s="12"/>
      <c r="I171" s="162"/>
      <c r="J171" s="171">
        <f>BK171</f>
        <v>0</v>
      </c>
      <c r="K171" s="12"/>
      <c r="L171" s="159"/>
      <c r="M171" s="164"/>
      <c r="N171" s="165"/>
      <c r="O171" s="165"/>
      <c r="P171" s="166">
        <f>P172</f>
        <v>0</v>
      </c>
      <c r="Q171" s="165"/>
      <c r="R171" s="166">
        <f>R172</f>
        <v>0</v>
      </c>
      <c r="S171" s="165"/>
      <c r="T171" s="167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0" t="s">
        <v>83</v>
      </c>
      <c r="AT171" s="168" t="s">
        <v>74</v>
      </c>
      <c r="AU171" s="168" t="s">
        <v>83</v>
      </c>
      <c r="AY171" s="160" t="s">
        <v>122</v>
      </c>
      <c r="BK171" s="169">
        <f>BK172</f>
        <v>0</v>
      </c>
    </row>
    <row r="172" s="2" customFormat="1" ht="24.15" customHeight="1">
      <c r="A172" s="34"/>
      <c r="B172" s="172"/>
      <c r="C172" s="173" t="s">
        <v>262</v>
      </c>
      <c r="D172" s="173" t="s">
        <v>124</v>
      </c>
      <c r="E172" s="174" t="s">
        <v>263</v>
      </c>
      <c r="F172" s="175" t="s">
        <v>264</v>
      </c>
      <c r="G172" s="176" t="s">
        <v>265</v>
      </c>
      <c r="H172" s="177">
        <v>688.68399999999997</v>
      </c>
      <c r="I172" s="178"/>
      <c r="J172" s="179">
        <f>ROUND(I172*H172,2)</f>
        <v>0</v>
      </c>
      <c r="K172" s="180"/>
      <c r="L172" s="35"/>
      <c r="M172" s="181" t="s">
        <v>1</v>
      </c>
      <c r="N172" s="182" t="s">
        <v>41</v>
      </c>
      <c r="O172" s="78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5" t="s">
        <v>128</v>
      </c>
      <c r="AT172" s="185" t="s">
        <v>124</v>
      </c>
      <c r="AU172" s="185" t="s">
        <v>129</v>
      </c>
      <c r="AY172" s="15" t="s">
        <v>122</v>
      </c>
      <c r="BE172" s="186">
        <f>IF(N172="základná",J172,0)</f>
        <v>0</v>
      </c>
      <c r="BF172" s="186">
        <f>IF(N172="znížená",J172,0)</f>
        <v>0</v>
      </c>
      <c r="BG172" s="186">
        <f>IF(N172="zákl. prenesená",J172,0)</f>
        <v>0</v>
      </c>
      <c r="BH172" s="186">
        <f>IF(N172="zníž. prenesená",J172,0)</f>
        <v>0</v>
      </c>
      <c r="BI172" s="186">
        <f>IF(N172="nulová",J172,0)</f>
        <v>0</v>
      </c>
      <c r="BJ172" s="15" t="s">
        <v>129</v>
      </c>
      <c r="BK172" s="186">
        <f>ROUND(I172*H172,2)</f>
        <v>0</v>
      </c>
      <c r="BL172" s="15" t="s">
        <v>128</v>
      </c>
      <c r="BM172" s="185" t="s">
        <v>266</v>
      </c>
    </row>
    <row r="173" s="12" customFormat="1" ht="25.92" customHeight="1">
      <c r="A173" s="12"/>
      <c r="B173" s="159"/>
      <c r="C173" s="12"/>
      <c r="D173" s="160" t="s">
        <v>74</v>
      </c>
      <c r="E173" s="161" t="s">
        <v>267</v>
      </c>
      <c r="F173" s="161" t="s">
        <v>268</v>
      </c>
      <c r="G173" s="12"/>
      <c r="H173" s="12"/>
      <c r="I173" s="162"/>
      <c r="J173" s="163">
        <f>BK173</f>
        <v>0</v>
      </c>
      <c r="K173" s="12"/>
      <c r="L173" s="159"/>
      <c r="M173" s="164"/>
      <c r="N173" s="165"/>
      <c r="O173" s="165"/>
      <c r="P173" s="166">
        <f>P174+P178+P180+P182</f>
        <v>0</v>
      </c>
      <c r="Q173" s="165"/>
      <c r="R173" s="166">
        <f>R174+R178+R180+R182</f>
        <v>0.70644899999999999</v>
      </c>
      <c r="S173" s="165"/>
      <c r="T173" s="167">
        <f>T174+T178+T180+T182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0" t="s">
        <v>129</v>
      </c>
      <c r="AT173" s="168" t="s">
        <v>74</v>
      </c>
      <c r="AU173" s="168" t="s">
        <v>75</v>
      </c>
      <c r="AY173" s="160" t="s">
        <v>122</v>
      </c>
      <c r="BK173" s="169">
        <f>BK174+BK178+BK180+BK182</f>
        <v>0</v>
      </c>
    </row>
    <row r="174" s="12" customFormat="1" ht="22.8" customHeight="1">
      <c r="A174" s="12"/>
      <c r="B174" s="159"/>
      <c r="C174" s="12"/>
      <c r="D174" s="160" t="s">
        <v>74</v>
      </c>
      <c r="E174" s="170" t="s">
        <v>269</v>
      </c>
      <c r="F174" s="170" t="s">
        <v>270</v>
      </c>
      <c r="G174" s="12"/>
      <c r="H174" s="12"/>
      <c r="I174" s="162"/>
      <c r="J174" s="171">
        <f>BK174</f>
        <v>0</v>
      </c>
      <c r="K174" s="12"/>
      <c r="L174" s="159"/>
      <c r="M174" s="164"/>
      <c r="N174" s="165"/>
      <c r="O174" s="165"/>
      <c r="P174" s="166">
        <f>SUM(P175:P177)</f>
        <v>0</v>
      </c>
      <c r="Q174" s="165"/>
      <c r="R174" s="166">
        <f>SUM(R175:R177)</f>
        <v>0.70399999999999996</v>
      </c>
      <c r="S174" s="165"/>
      <c r="T174" s="167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0" t="s">
        <v>129</v>
      </c>
      <c r="AT174" s="168" t="s">
        <v>74</v>
      </c>
      <c r="AU174" s="168" t="s">
        <v>83</v>
      </c>
      <c r="AY174" s="160" t="s">
        <v>122</v>
      </c>
      <c r="BK174" s="169">
        <f>SUM(BK175:BK177)</f>
        <v>0</v>
      </c>
    </row>
    <row r="175" s="2" customFormat="1" ht="21.75" customHeight="1">
      <c r="A175" s="34"/>
      <c r="B175" s="172"/>
      <c r="C175" s="173" t="s">
        <v>271</v>
      </c>
      <c r="D175" s="173" t="s">
        <v>124</v>
      </c>
      <c r="E175" s="174" t="s">
        <v>272</v>
      </c>
      <c r="F175" s="175" t="s">
        <v>273</v>
      </c>
      <c r="G175" s="176" t="s">
        <v>162</v>
      </c>
      <c r="H175" s="177">
        <v>275</v>
      </c>
      <c r="I175" s="178"/>
      <c r="J175" s="179">
        <f>ROUND(I175*H175,2)</f>
        <v>0</v>
      </c>
      <c r="K175" s="180"/>
      <c r="L175" s="35"/>
      <c r="M175" s="181" t="s">
        <v>1</v>
      </c>
      <c r="N175" s="182" t="s">
        <v>41</v>
      </c>
      <c r="O175" s="78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5" t="s">
        <v>189</v>
      </c>
      <c r="AT175" s="185" t="s">
        <v>124</v>
      </c>
      <c r="AU175" s="185" t="s">
        <v>129</v>
      </c>
      <c r="AY175" s="15" t="s">
        <v>122</v>
      </c>
      <c r="BE175" s="186">
        <f>IF(N175="základná",J175,0)</f>
        <v>0</v>
      </c>
      <c r="BF175" s="186">
        <f>IF(N175="znížená",J175,0)</f>
        <v>0</v>
      </c>
      <c r="BG175" s="186">
        <f>IF(N175="zákl. prenesená",J175,0)</f>
        <v>0</v>
      </c>
      <c r="BH175" s="186">
        <f>IF(N175="zníž. prenesená",J175,0)</f>
        <v>0</v>
      </c>
      <c r="BI175" s="186">
        <f>IF(N175="nulová",J175,0)</f>
        <v>0</v>
      </c>
      <c r="BJ175" s="15" t="s">
        <v>129</v>
      </c>
      <c r="BK175" s="186">
        <f>ROUND(I175*H175,2)</f>
        <v>0</v>
      </c>
      <c r="BL175" s="15" t="s">
        <v>189</v>
      </c>
      <c r="BM175" s="185" t="s">
        <v>274</v>
      </c>
    </row>
    <row r="176" s="2" customFormat="1" ht="16.5" customHeight="1">
      <c r="A176" s="34"/>
      <c r="B176" s="172"/>
      <c r="C176" s="187" t="s">
        <v>275</v>
      </c>
      <c r="D176" s="187" t="s">
        <v>165</v>
      </c>
      <c r="E176" s="188" t="s">
        <v>276</v>
      </c>
      <c r="F176" s="189" t="s">
        <v>277</v>
      </c>
      <c r="G176" s="190" t="s">
        <v>162</v>
      </c>
      <c r="H176" s="191">
        <v>330</v>
      </c>
      <c r="I176" s="192"/>
      <c r="J176" s="193">
        <f>ROUND(I176*H176,2)</f>
        <v>0</v>
      </c>
      <c r="K176" s="194"/>
      <c r="L176" s="195"/>
      <c r="M176" s="196" t="s">
        <v>1</v>
      </c>
      <c r="N176" s="197" t="s">
        <v>41</v>
      </c>
      <c r="O176" s="78"/>
      <c r="P176" s="183">
        <f>O176*H176</f>
        <v>0</v>
      </c>
      <c r="Q176" s="183">
        <v>0.00029999999999999997</v>
      </c>
      <c r="R176" s="183">
        <f>Q176*H176</f>
        <v>0.098999999999999991</v>
      </c>
      <c r="S176" s="183">
        <v>0</v>
      </c>
      <c r="T176" s="18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5" t="s">
        <v>256</v>
      </c>
      <c r="AT176" s="185" t="s">
        <v>165</v>
      </c>
      <c r="AU176" s="185" t="s">
        <v>129</v>
      </c>
      <c r="AY176" s="15" t="s">
        <v>122</v>
      </c>
      <c r="BE176" s="186">
        <f>IF(N176="základná",J176,0)</f>
        <v>0</v>
      </c>
      <c r="BF176" s="186">
        <f>IF(N176="znížená",J176,0)</f>
        <v>0</v>
      </c>
      <c r="BG176" s="186">
        <f>IF(N176="zákl. prenesená",J176,0)</f>
        <v>0</v>
      </c>
      <c r="BH176" s="186">
        <f>IF(N176="zníž. prenesená",J176,0)</f>
        <v>0</v>
      </c>
      <c r="BI176" s="186">
        <f>IF(N176="nulová",J176,0)</f>
        <v>0</v>
      </c>
      <c r="BJ176" s="15" t="s">
        <v>129</v>
      </c>
      <c r="BK176" s="186">
        <f>ROUND(I176*H176,2)</f>
        <v>0</v>
      </c>
      <c r="BL176" s="15" t="s">
        <v>189</v>
      </c>
      <c r="BM176" s="185" t="s">
        <v>278</v>
      </c>
    </row>
    <row r="177" s="2" customFormat="1" ht="37.8" customHeight="1">
      <c r="A177" s="34"/>
      <c r="B177" s="172"/>
      <c r="C177" s="173" t="s">
        <v>279</v>
      </c>
      <c r="D177" s="173" t="s">
        <v>124</v>
      </c>
      <c r="E177" s="174" t="s">
        <v>280</v>
      </c>
      <c r="F177" s="175" t="s">
        <v>281</v>
      </c>
      <c r="G177" s="176" t="s">
        <v>162</v>
      </c>
      <c r="H177" s="177">
        <v>275</v>
      </c>
      <c r="I177" s="178"/>
      <c r="J177" s="179">
        <f>ROUND(I177*H177,2)</f>
        <v>0</v>
      </c>
      <c r="K177" s="180"/>
      <c r="L177" s="35"/>
      <c r="M177" s="181" t="s">
        <v>1</v>
      </c>
      <c r="N177" s="182" t="s">
        <v>41</v>
      </c>
      <c r="O177" s="78"/>
      <c r="P177" s="183">
        <f>O177*H177</f>
        <v>0</v>
      </c>
      <c r="Q177" s="183">
        <v>0.0022000000000000001</v>
      </c>
      <c r="R177" s="183">
        <f>Q177*H177</f>
        <v>0.60499999999999998</v>
      </c>
      <c r="S177" s="183">
        <v>0</v>
      </c>
      <c r="T177" s="18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5" t="s">
        <v>189</v>
      </c>
      <c r="AT177" s="185" t="s">
        <v>124</v>
      </c>
      <c r="AU177" s="185" t="s">
        <v>129</v>
      </c>
      <c r="AY177" s="15" t="s">
        <v>122</v>
      </c>
      <c r="BE177" s="186">
        <f>IF(N177="základná",J177,0)</f>
        <v>0</v>
      </c>
      <c r="BF177" s="186">
        <f>IF(N177="znížená",J177,0)</f>
        <v>0</v>
      </c>
      <c r="BG177" s="186">
        <f>IF(N177="zákl. prenesená",J177,0)</f>
        <v>0</v>
      </c>
      <c r="BH177" s="186">
        <f>IF(N177="zníž. prenesená",J177,0)</f>
        <v>0</v>
      </c>
      <c r="BI177" s="186">
        <f>IF(N177="nulová",J177,0)</f>
        <v>0</v>
      </c>
      <c r="BJ177" s="15" t="s">
        <v>129</v>
      </c>
      <c r="BK177" s="186">
        <f>ROUND(I177*H177,2)</f>
        <v>0</v>
      </c>
      <c r="BL177" s="15" t="s">
        <v>189</v>
      </c>
      <c r="BM177" s="185" t="s">
        <v>282</v>
      </c>
    </row>
    <row r="178" s="12" customFormat="1" ht="22.8" customHeight="1">
      <c r="A178" s="12"/>
      <c r="B178" s="159"/>
      <c r="C178" s="12"/>
      <c r="D178" s="160" t="s">
        <v>74</v>
      </c>
      <c r="E178" s="170" t="s">
        <v>283</v>
      </c>
      <c r="F178" s="170" t="s">
        <v>284</v>
      </c>
      <c r="G178" s="12"/>
      <c r="H178" s="12"/>
      <c r="I178" s="162"/>
      <c r="J178" s="171">
        <f>BK178</f>
        <v>0</v>
      </c>
      <c r="K178" s="12"/>
      <c r="L178" s="159"/>
      <c r="M178" s="164"/>
      <c r="N178" s="165"/>
      <c r="O178" s="165"/>
      <c r="P178" s="166">
        <f>P179</f>
        <v>0</v>
      </c>
      <c r="Q178" s="165"/>
      <c r="R178" s="166">
        <f>R179</f>
        <v>0.00047900000000000004</v>
      </c>
      <c r="S178" s="165"/>
      <c r="T178" s="167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0" t="s">
        <v>129</v>
      </c>
      <c r="AT178" s="168" t="s">
        <v>74</v>
      </c>
      <c r="AU178" s="168" t="s">
        <v>83</v>
      </c>
      <c r="AY178" s="160" t="s">
        <v>122</v>
      </c>
      <c r="BK178" s="169">
        <f>BK179</f>
        <v>0</v>
      </c>
    </row>
    <row r="179" s="2" customFormat="1" ht="24.15" customHeight="1">
      <c r="A179" s="34"/>
      <c r="B179" s="172"/>
      <c r="C179" s="173" t="s">
        <v>285</v>
      </c>
      <c r="D179" s="173" t="s">
        <v>124</v>
      </c>
      <c r="E179" s="174" t="s">
        <v>286</v>
      </c>
      <c r="F179" s="175" t="s">
        <v>287</v>
      </c>
      <c r="G179" s="176" t="s">
        <v>187</v>
      </c>
      <c r="H179" s="177">
        <v>23.949999999999999</v>
      </c>
      <c r="I179" s="178"/>
      <c r="J179" s="179">
        <f>ROUND(I179*H179,2)</f>
        <v>0</v>
      </c>
      <c r="K179" s="180"/>
      <c r="L179" s="35"/>
      <c r="M179" s="181" t="s">
        <v>1</v>
      </c>
      <c r="N179" s="182" t="s">
        <v>41</v>
      </c>
      <c r="O179" s="78"/>
      <c r="P179" s="183">
        <f>O179*H179</f>
        <v>0</v>
      </c>
      <c r="Q179" s="183">
        <v>2.0000000000000002E-05</v>
      </c>
      <c r="R179" s="183">
        <f>Q179*H179</f>
        <v>0.00047900000000000004</v>
      </c>
      <c r="S179" s="183">
        <v>0</v>
      </c>
      <c r="T179" s="18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5" t="s">
        <v>189</v>
      </c>
      <c r="AT179" s="185" t="s">
        <v>124</v>
      </c>
      <c r="AU179" s="185" t="s">
        <v>129</v>
      </c>
      <c r="AY179" s="15" t="s">
        <v>122</v>
      </c>
      <c r="BE179" s="186">
        <f>IF(N179="základná",J179,0)</f>
        <v>0</v>
      </c>
      <c r="BF179" s="186">
        <f>IF(N179="znížená",J179,0)</f>
        <v>0</v>
      </c>
      <c r="BG179" s="186">
        <f>IF(N179="zákl. prenesená",J179,0)</f>
        <v>0</v>
      </c>
      <c r="BH179" s="186">
        <f>IF(N179="zníž. prenesená",J179,0)</f>
        <v>0</v>
      </c>
      <c r="BI179" s="186">
        <f>IF(N179="nulová",J179,0)</f>
        <v>0</v>
      </c>
      <c r="BJ179" s="15" t="s">
        <v>129</v>
      </c>
      <c r="BK179" s="186">
        <f>ROUND(I179*H179,2)</f>
        <v>0</v>
      </c>
      <c r="BL179" s="15" t="s">
        <v>189</v>
      </c>
      <c r="BM179" s="185" t="s">
        <v>288</v>
      </c>
    </row>
    <row r="180" s="12" customFormat="1" ht="22.8" customHeight="1">
      <c r="A180" s="12"/>
      <c r="B180" s="159"/>
      <c r="C180" s="12"/>
      <c r="D180" s="160" t="s">
        <v>74</v>
      </c>
      <c r="E180" s="170" t="s">
        <v>289</v>
      </c>
      <c r="F180" s="170" t="s">
        <v>290</v>
      </c>
      <c r="G180" s="12"/>
      <c r="H180" s="12"/>
      <c r="I180" s="162"/>
      <c r="J180" s="171">
        <f>BK180</f>
        <v>0</v>
      </c>
      <c r="K180" s="12"/>
      <c r="L180" s="159"/>
      <c r="M180" s="164"/>
      <c r="N180" s="165"/>
      <c r="O180" s="165"/>
      <c r="P180" s="166">
        <f>P181</f>
        <v>0</v>
      </c>
      <c r="Q180" s="165"/>
      <c r="R180" s="166">
        <f>R181</f>
        <v>0.00017000000000000001</v>
      </c>
      <c r="S180" s="165"/>
      <c r="T180" s="167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0" t="s">
        <v>129</v>
      </c>
      <c r="AT180" s="168" t="s">
        <v>74</v>
      </c>
      <c r="AU180" s="168" t="s">
        <v>83</v>
      </c>
      <c r="AY180" s="160" t="s">
        <v>122</v>
      </c>
      <c r="BK180" s="169">
        <f>BK181</f>
        <v>0</v>
      </c>
    </row>
    <row r="181" s="2" customFormat="1" ht="16.5" customHeight="1">
      <c r="A181" s="34"/>
      <c r="B181" s="172"/>
      <c r="C181" s="173" t="s">
        <v>291</v>
      </c>
      <c r="D181" s="173" t="s">
        <v>124</v>
      </c>
      <c r="E181" s="174" t="s">
        <v>292</v>
      </c>
      <c r="F181" s="175" t="s">
        <v>293</v>
      </c>
      <c r="G181" s="176" t="s">
        <v>181</v>
      </c>
      <c r="H181" s="177">
        <v>1</v>
      </c>
      <c r="I181" s="178"/>
      <c r="J181" s="179">
        <f>ROUND(I181*H181,2)</f>
        <v>0</v>
      </c>
      <c r="K181" s="180"/>
      <c r="L181" s="35"/>
      <c r="M181" s="181" t="s">
        <v>1</v>
      </c>
      <c r="N181" s="182" t="s">
        <v>41</v>
      </c>
      <c r="O181" s="78"/>
      <c r="P181" s="183">
        <f>O181*H181</f>
        <v>0</v>
      </c>
      <c r="Q181" s="183">
        <v>0.00017000000000000001</v>
      </c>
      <c r="R181" s="183">
        <f>Q181*H181</f>
        <v>0.00017000000000000001</v>
      </c>
      <c r="S181" s="183">
        <v>0</v>
      </c>
      <c r="T181" s="18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5" t="s">
        <v>189</v>
      </c>
      <c r="AT181" s="185" t="s">
        <v>124</v>
      </c>
      <c r="AU181" s="185" t="s">
        <v>129</v>
      </c>
      <c r="AY181" s="15" t="s">
        <v>122</v>
      </c>
      <c r="BE181" s="186">
        <f>IF(N181="základná",J181,0)</f>
        <v>0</v>
      </c>
      <c r="BF181" s="186">
        <f>IF(N181="znížená",J181,0)</f>
        <v>0</v>
      </c>
      <c r="BG181" s="186">
        <f>IF(N181="zákl. prenesená",J181,0)</f>
        <v>0</v>
      </c>
      <c r="BH181" s="186">
        <f>IF(N181="zníž. prenesená",J181,0)</f>
        <v>0</v>
      </c>
      <c r="BI181" s="186">
        <f>IF(N181="nulová",J181,0)</f>
        <v>0</v>
      </c>
      <c r="BJ181" s="15" t="s">
        <v>129</v>
      </c>
      <c r="BK181" s="186">
        <f>ROUND(I181*H181,2)</f>
        <v>0</v>
      </c>
      <c r="BL181" s="15" t="s">
        <v>189</v>
      </c>
      <c r="BM181" s="185" t="s">
        <v>294</v>
      </c>
    </row>
    <row r="182" s="12" customFormat="1" ht="22.8" customHeight="1">
      <c r="A182" s="12"/>
      <c r="B182" s="159"/>
      <c r="C182" s="12"/>
      <c r="D182" s="160" t="s">
        <v>74</v>
      </c>
      <c r="E182" s="170" t="s">
        <v>295</v>
      </c>
      <c r="F182" s="170" t="s">
        <v>296</v>
      </c>
      <c r="G182" s="12"/>
      <c r="H182" s="12"/>
      <c r="I182" s="162"/>
      <c r="J182" s="171">
        <f>BK182</f>
        <v>0</v>
      </c>
      <c r="K182" s="12"/>
      <c r="L182" s="159"/>
      <c r="M182" s="164"/>
      <c r="N182" s="165"/>
      <c r="O182" s="165"/>
      <c r="P182" s="166">
        <f>P183</f>
        <v>0</v>
      </c>
      <c r="Q182" s="165"/>
      <c r="R182" s="166">
        <f>R183</f>
        <v>0.0018000000000000002</v>
      </c>
      <c r="S182" s="165"/>
      <c r="T182" s="16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0" t="s">
        <v>129</v>
      </c>
      <c r="AT182" s="168" t="s">
        <v>74</v>
      </c>
      <c r="AU182" s="168" t="s">
        <v>83</v>
      </c>
      <c r="AY182" s="160" t="s">
        <v>122</v>
      </c>
      <c r="BK182" s="169">
        <f>BK183</f>
        <v>0</v>
      </c>
    </row>
    <row r="183" s="2" customFormat="1" ht="33" customHeight="1">
      <c r="A183" s="34"/>
      <c r="B183" s="172"/>
      <c r="C183" s="173" t="s">
        <v>297</v>
      </c>
      <c r="D183" s="173" t="s">
        <v>124</v>
      </c>
      <c r="E183" s="174" t="s">
        <v>298</v>
      </c>
      <c r="F183" s="175" t="s">
        <v>299</v>
      </c>
      <c r="G183" s="176" t="s">
        <v>181</v>
      </c>
      <c r="H183" s="177">
        <v>5</v>
      </c>
      <c r="I183" s="178"/>
      <c r="J183" s="179">
        <f>ROUND(I183*H183,2)</f>
        <v>0</v>
      </c>
      <c r="K183" s="180"/>
      <c r="L183" s="35"/>
      <c r="M183" s="181" t="s">
        <v>1</v>
      </c>
      <c r="N183" s="182" t="s">
        <v>41</v>
      </c>
      <c r="O183" s="78"/>
      <c r="P183" s="183">
        <f>O183*H183</f>
        <v>0</v>
      </c>
      <c r="Q183" s="183">
        <v>0.00036000000000000002</v>
      </c>
      <c r="R183" s="183">
        <f>Q183*H183</f>
        <v>0.0018000000000000002</v>
      </c>
      <c r="S183" s="183">
        <v>0</v>
      </c>
      <c r="T183" s="18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5" t="s">
        <v>189</v>
      </c>
      <c r="AT183" s="185" t="s">
        <v>124</v>
      </c>
      <c r="AU183" s="185" t="s">
        <v>129</v>
      </c>
      <c r="AY183" s="15" t="s">
        <v>122</v>
      </c>
      <c r="BE183" s="186">
        <f>IF(N183="základná",J183,0)</f>
        <v>0</v>
      </c>
      <c r="BF183" s="186">
        <f>IF(N183="znížená",J183,0)</f>
        <v>0</v>
      </c>
      <c r="BG183" s="186">
        <f>IF(N183="zákl. prenesená",J183,0)</f>
        <v>0</v>
      </c>
      <c r="BH183" s="186">
        <f>IF(N183="zníž. prenesená",J183,0)</f>
        <v>0</v>
      </c>
      <c r="BI183" s="186">
        <f>IF(N183="nulová",J183,0)</f>
        <v>0</v>
      </c>
      <c r="BJ183" s="15" t="s">
        <v>129</v>
      </c>
      <c r="BK183" s="186">
        <f>ROUND(I183*H183,2)</f>
        <v>0</v>
      </c>
      <c r="BL183" s="15" t="s">
        <v>189</v>
      </c>
      <c r="BM183" s="185" t="s">
        <v>300</v>
      </c>
    </row>
    <row r="184" s="12" customFormat="1" ht="25.92" customHeight="1">
      <c r="A184" s="12"/>
      <c r="B184" s="159"/>
      <c r="C184" s="12"/>
      <c r="D184" s="160" t="s">
        <v>74</v>
      </c>
      <c r="E184" s="161" t="s">
        <v>165</v>
      </c>
      <c r="F184" s="161" t="s">
        <v>301</v>
      </c>
      <c r="G184" s="12"/>
      <c r="H184" s="12"/>
      <c r="I184" s="162"/>
      <c r="J184" s="163">
        <f>BK184</f>
        <v>0</v>
      </c>
      <c r="K184" s="12"/>
      <c r="L184" s="159"/>
      <c r="M184" s="164"/>
      <c r="N184" s="165"/>
      <c r="O184" s="165"/>
      <c r="P184" s="166">
        <f>P185</f>
        <v>0</v>
      </c>
      <c r="Q184" s="165"/>
      <c r="R184" s="166">
        <f>R185</f>
        <v>0</v>
      </c>
      <c r="S184" s="165"/>
      <c r="T184" s="167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0" t="s">
        <v>134</v>
      </c>
      <c r="AT184" s="168" t="s">
        <v>74</v>
      </c>
      <c r="AU184" s="168" t="s">
        <v>75</v>
      </c>
      <c r="AY184" s="160" t="s">
        <v>122</v>
      </c>
      <c r="BK184" s="169">
        <f>BK185</f>
        <v>0</v>
      </c>
    </row>
    <row r="185" s="12" customFormat="1" ht="22.8" customHeight="1">
      <c r="A185" s="12"/>
      <c r="B185" s="159"/>
      <c r="C185" s="12"/>
      <c r="D185" s="160" t="s">
        <v>74</v>
      </c>
      <c r="E185" s="170" t="s">
        <v>302</v>
      </c>
      <c r="F185" s="170" t="s">
        <v>303</v>
      </c>
      <c r="G185" s="12"/>
      <c r="H185" s="12"/>
      <c r="I185" s="162"/>
      <c r="J185" s="171">
        <f>BK185</f>
        <v>0</v>
      </c>
      <c r="K185" s="12"/>
      <c r="L185" s="159"/>
      <c r="M185" s="164"/>
      <c r="N185" s="165"/>
      <c r="O185" s="165"/>
      <c r="P185" s="166">
        <f>SUM(P186:P189)</f>
        <v>0</v>
      </c>
      <c r="Q185" s="165"/>
      <c r="R185" s="166">
        <f>SUM(R186:R189)</f>
        <v>0</v>
      </c>
      <c r="S185" s="165"/>
      <c r="T185" s="167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0" t="s">
        <v>134</v>
      </c>
      <c r="AT185" s="168" t="s">
        <v>74</v>
      </c>
      <c r="AU185" s="168" t="s">
        <v>83</v>
      </c>
      <c r="AY185" s="160" t="s">
        <v>122</v>
      </c>
      <c r="BK185" s="169">
        <f>SUM(BK186:BK189)</f>
        <v>0</v>
      </c>
    </row>
    <row r="186" s="2" customFormat="1" ht="21.75" customHeight="1">
      <c r="A186" s="34"/>
      <c r="B186" s="172"/>
      <c r="C186" s="173" t="s">
        <v>304</v>
      </c>
      <c r="D186" s="173" t="s">
        <v>124</v>
      </c>
      <c r="E186" s="174" t="s">
        <v>305</v>
      </c>
      <c r="F186" s="175" t="s">
        <v>306</v>
      </c>
      <c r="G186" s="176" t="s">
        <v>187</v>
      </c>
      <c r="H186" s="177">
        <v>160</v>
      </c>
      <c r="I186" s="178"/>
      <c r="J186" s="179">
        <f>ROUND(I186*H186,2)</f>
        <v>0</v>
      </c>
      <c r="K186" s="180"/>
      <c r="L186" s="35"/>
      <c r="M186" s="181" t="s">
        <v>1</v>
      </c>
      <c r="N186" s="182" t="s">
        <v>41</v>
      </c>
      <c r="O186" s="78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5" t="s">
        <v>307</v>
      </c>
      <c r="AT186" s="185" t="s">
        <v>124</v>
      </c>
      <c r="AU186" s="185" t="s">
        <v>129</v>
      </c>
      <c r="AY186" s="15" t="s">
        <v>122</v>
      </c>
      <c r="BE186" s="186">
        <f>IF(N186="základná",J186,0)</f>
        <v>0</v>
      </c>
      <c r="BF186" s="186">
        <f>IF(N186="znížená",J186,0)</f>
        <v>0</v>
      </c>
      <c r="BG186" s="186">
        <f>IF(N186="zákl. prenesená",J186,0)</f>
        <v>0</v>
      </c>
      <c r="BH186" s="186">
        <f>IF(N186="zníž. prenesená",J186,0)</f>
        <v>0</v>
      </c>
      <c r="BI186" s="186">
        <f>IF(N186="nulová",J186,0)</f>
        <v>0</v>
      </c>
      <c r="BJ186" s="15" t="s">
        <v>129</v>
      </c>
      <c r="BK186" s="186">
        <f>ROUND(I186*H186,2)</f>
        <v>0</v>
      </c>
      <c r="BL186" s="15" t="s">
        <v>307</v>
      </c>
      <c r="BM186" s="185" t="s">
        <v>308</v>
      </c>
    </row>
    <row r="187" s="2" customFormat="1" ht="24.15" customHeight="1">
      <c r="A187" s="34"/>
      <c r="B187" s="172"/>
      <c r="C187" s="173" t="s">
        <v>309</v>
      </c>
      <c r="D187" s="173" t="s">
        <v>124</v>
      </c>
      <c r="E187" s="174" t="s">
        <v>310</v>
      </c>
      <c r="F187" s="175" t="s">
        <v>311</v>
      </c>
      <c r="G187" s="176" t="s">
        <v>312</v>
      </c>
      <c r="H187" s="177">
        <v>5</v>
      </c>
      <c r="I187" s="178"/>
      <c r="J187" s="179">
        <f>ROUND(I187*H187,2)</f>
        <v>0</v>
      </c>
      <c r="K187" s="180"/>
      <c r="L187" s="35"/>
      <c r="M187" s="181" t="s">
        <v>1</v>
      </c>
      <c r="N187" s="182" t="s">
        <v>41</v>
      </c>
      <c r="O187" s="78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5" t="s">
        <v>307</v>
      </c>
      <c r="AT187" s="185" t="s">
        <v>124</v>
      </c>
      <c r="AU187" s="185" t="s">
        <v>129</v>
      </c>
      <c r="AY187" s="15" t="s">
        <v>122</v>
      </c>
      <c r="BE187" s="186">
        <f>IF(N187="základná",J187,0)</f>
        <v>0</v>
      </c>
      <c r="BF187" s="186">
        <f>IF(N187="znížená",J187,0)</f>
        <v>0</v>
      </c>
      <c r="BG187" s="186">
        <f>IF(N187="zákl. prenesená",J187,0)</f>
        <v>0</v>
      </c>
      <c r="BH187" s="186">
        <f>IF(N187="zníž. prenesená",J187,0)</f>
        <v>0</v>
      </c>
      <c r="BI187" s="186">
        <f>IF(N187="nulová",J187,0)</f>
        <v>0</v>
      </c>
      <c r="BJ187" s="15" t="s">
        <v>129</v>
      </c>
      <c r="BK187" s="186">
        <f>ROUND(I187*H187,2)</f>
        <v>0</v>
      </c>
      <c r="BL187" s="15" t="s">
        <v>307</v>
      </c>
      <c r="BM187" s="185" t="s">
        <v>313</v>
      </c>
    </row>
    <row r="188" s="2" customFormat="1" ht="16.5" customHeight="1">
      <c r="A188" s="34"/>
      <c r="B188" s="172"/>
      <c r="C188" s="173" t="s">
        <v>314</v>
      </c>
      <c r="D188" s="173" t="s">
        <v>124</v>
      </c>
      <c r="E188" s="174" t="s">
        <v>315</v>
      </c>
      <c r="F188" s="175" t="s">
        <v>316</v>
      </c>
      <c r="G188" s="176" t="s">
        <v>312</v>
      </c>
      <c r="H188" s="177">
        <v>1</v>
      </c>
      <c r="I188" s="178"/>
      <c r="J188" s="179">
        <f>ROUND(I188*H188,2)</f>
        <v>0</v>
      </c>
      <c r="K188" s="180"/>
      <c r="L188" s="35"/>
      <c r="M188" s="181" t="s">
        <v>1</v>
      </c>
      <c r="N188" s="182" t="s">
        <v>41</v>
      </c>
      <c r="O188" s="78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5" t="s">
        <v>307</v>
      </c>
      <c r="AT188" s="185" t="s">
        <v>124</v>
      </c>
      <c r="AU188" s="185" t="s">
        <v>129</v>
      </c>
      <c r="AY188" s="15" t="s">
        <v>122</v>
      </c>
      <c r="BE188" s="186">
        <f>IF(N188="základná",J188,0)</f>
        <v>0</v>
      </c>
      <c r="BF188" s="186">
        <f>IF(N188="znížená",J188,0)</f>
        <v>0</v>
      </c>
      <c r="BG188" s="186">
        <f>IF(N188="zákl. prenesená",J188,0)</f>
        <v>0</v>
      </c>
      <c r="BH188" s="186">
        <f>IF(N188="zníž. prenesená",J188,0)</f>
        <v>0</v>
      </c>
      <c r="BI188" s="186">
        <f>IF(N188="nulová",J188,0)</f>
        <v>0</v>
      </c>
      <c r="BJ188" s="15" t="s">
        <v>129</v>
      </c>
      <c r="BK188" s="186">
        <f>ROUND(I188*H188,2)</f>
        <v>0</v>
      </c>
      <c r="BL188" s="15" t="s">
        <v>307</v>
      </c>
      <c r="BM188" s="185" t="s">
        <v>317</v>
      </c>
    </row>
    <row r="189" s="2" customFormat="1" ht="24.15" customHeight="1">
      <c r="A189" s="34"/>
      <c r="B189" s="172"/>
      <c r="C189" s="173" t="s">
        <v>318</v>
      </c>
      <c r="D189" s="173" t="s">
        <v>124</v>
      </c>
      <c r="E189" s="174" t="s">
        <v>319</v>
      </c>
      <c r="F189" s="175" t="s">
        <v>320</v>
      </c>
      <c r="G189" s="176" t="s">
        <v>312</v>
      </c>
      <c r="H189" s="177">
        <v>1</v>
      </c>
      <c r="I189" s="178"/>
      <c r="J189" s="179">
        <f>ROUND(I189*H189,2)</f>
        <v>0</v>
      </c>
      <c r="K189" s="180"/>
      <c r="L189" s="35"/>
      <c r="M189" s="198" t="s">
        <v>1</v>
      </c>
      <c r="N189" s="199" t="s">
        <v>41</v>
      </c>
      <c r="O189" s="20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5" t="s">
        <v>307</v>
      </c>
      <c r="AT189" s="185" t="s">
        <v>124</v>
      </c>
      <c r="AU189" s="185" t="s">
        <v>129</v>
      </c>
      <c r="AY189" s="15" t="s">
        <v>122</v>
      </c>
      <c r="BE189" s="186">
        <f>IF(N189="základná",J189,0)</f>
        <v>0</v>
      </c>
      <c r="BF189" s="186">
        <f>IF(N189="znížená",J189,0)</f>
        <v>0</v>
      </c>
      <c r="BG189" s="186">
        <f>IF(N189="zákl. prenesená",J189,0)</f>
        <v>0</v>
      </c>
      <c r="BH189" s="186">
        <f>IF(N189="zníž. prenesená",J189,0)</f>
        <v>0</v>
      </c>
      <c r="BI189" s="186">
        <f>IF(N189="nulová",J189,0)</f>
        <v>0</v>
      </c>
      <c r="BJ189" s="15" t="s">
        <v>129</v>
      </c>
      <c r="BK189" s="186">
        <f>ROUND(I189*H189,2)</f>
        <v>0</v>
      </c>
      <c r="BL189" s="15" t="s">
        <v>307</v>
      </c>
      <c r="BM189" s="185" t="s">
        <v>321</v>
      </c>
    </row>
    <row r="190" s="2" customFormat="1" ht="6.96" customHeight="1">
      <c r="A190" s="34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35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autoFilter ref="C130:K189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PC-KRALOVIC\Pavol Královič</dc:creator>
  <cp:lastModifiedBy>PC-KRALOVIC\Pavol Královič</cp:lastModifiedBy>
  <dcterms:created xsi:type="dcterms:W3CDTF">2022-05-16T13:07:56Z</dcterms:created>
  <dcterms:modified xsi:type="dcterms:W3CDTF">2022-05-16T13:07:57Z</dcterms:modified>
</cp:coreProperties>
</file>